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12570" windowHeight="7485"/>
  </bookViews>
  <sheets>
    <sheet name="Principal" sheetId="6" r:id="rId1"/>
    <sheet name="Interpretação" sheetId="1" r:id="rId2"/>
    <sheet name="Dados" sheetId="2" r:id="rId3"/>
    <sheet name="Ind-1" sheetId="3" r:id="rId4"/>
    <sheet name="Ind-2" sheetId="4" r:id="rId5"/>
    <sheet name="Ind-3" sheetId="5" r:id="rId6"/>
    <sheet name="Ind-4" sheetId="7" r:id="rId7"/>
    <sheet name="Ind-5" sheetId="8" r:id="rId8"/>
    <sheet name="Ind-6" sheetId="9" r:id="rId9"/>
    <sheet name="Ind-7" sheetId="10" r:id="rId10"/>
    <sheet name="Ind-8" sheetId="11" r:id="rId11"/>
    <sheet name="Ind-9" sheetId="12" r:id="rId12"/>
    <sheet name="Ind-10" sheetId="13" r:id="rId13"/>
    <sheet name="Ind-11" sheetId="14" r:id="rId14"/>
    <sheet name="Ind-12" sheetId="15" r:id="rId1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2" i="2" l="1"/>
  <c r="E9" i="2"/>
  <c r="I14" i="2"/>
  <c r="I13" i="2"/>
  <c r="I11" i="2"/>
  <c r="I12" i="2"/>
  <c r="I9" i="2"/>
  <c r="G32" i="2"/>
  <c r="G14" i="2"/>
  <c r="G13" i="2"/>
  <c r="G11" i="2"/>
  <c r="G12" i="2"/>
  <c r="G9" i="2"/>
  <c r="B19" i="15"/>
  <c r="B18" i="15"/>
  <c r="B17" i="15"/>
  <c r="B16" i="15"/>
  <c r="B15" i="15"/>
  <c r="B14" i="15"/>
  <c r="B19" i="14"/>
  <c r="B18" i="14"/>
  <c r="B17" i="14"/>
  <c r="B16" i="14"/>
  <c r="B15" i="14"/>
  <c r="B14" i="14"/>
  <c r="B19" i="13"/>
  <c r="B18" i="13"/>
  <c r="B17" i="13"/>
  <c r="B16" i="13"/>
  <c r="B15" i="13"/>
  <c r="B14" i="13"/>
  <c r="B19" i="12"/>
  <c r="B18" i="12"/>
  <c r="B17" i="12"/>
  <c r="B16" i="12"/>
  <c r="B15" i="12"/>
  <c r="B14" i="12"/>
  <c r="B19" i="11"/>
  <c r="B18" i="11"/>
  <c r="B17" i="11"/>
  <c r="B16" i="11"/>
  <c r="B15" i="11"/>
  <c r="B14" i="11"/>
  <c r="B19" i="10"/>
  <c r="B18" i="10"/>
  <c r="B17" i="10"/>
  <c r="B16" i="10"/>
  <c r="B15" i="10"/>
  <c r="B14" i="10"/>
  <c r="B19" i="9"/>
  <c r="B18" i="9"/>
  <c r="B17" i="9"/>
  <c r="B16" i="9"/>
  <c r="B15" i="9"/>
  <c r="B14" i="9"/>
  <c r="B19" i="8"/>
  <c r="B18" i="8"/>
  <c r="B17" i="8"/>
  <c r="B16" i="8"/>
  <c r="B15" i="8"/>
  <c r="B14" i="8"/>
  <c r="B19" i="7"/>
  <c r="B18" i="7"/>
  <c r="B17" i="7"/>
  <c r="B16" i="7"/>
  <c r="B15" i="7"/>
  <c r="B14" i="7"/>
  <c r="B19" i="5"/>
  <c r="B18" i="5"/>
  <c r="B17" i="5"/>
  <c r="B16" i="5"/>
  <c r="B15" i="5"/>
  <c r="B14" i="5"/>
  <c r="C15" i="4"/>
  <c r="C16" i="4"/>
  <c r="C17" i="4"/>
  <c r="C18" i="4"/>
  <c r="C19" i="4"/>
  <c r="C14" i="4"/>
  <c r="F13" i="15"/>
  <c r="E13" i="15"/>
  <c r="C22" i="6"/>
  <c r="F4" i="15"/>
  <c r="F19" i="14"/>
  <c r="F18" i="14"/>
  <c r="F17" i="14"/>
  <c r="F16" i="14"/>
  <c r="F15" i="14"/>
  <c r="F14" i="14"/>
  <c r="E19" i="14"/>
  <c r="E18" i="14"/>
  <c r="E17" i="14"/>
  <c r="E16" i="14"/>
  <c r="E15" i="14"/>
  <c r="E14" i="14"/>
  <c r="F13" i="14"/>
  <c r="E13" i="14"/>
  <c r="E19" i="15"/>
  <c r="F19" i="15"/>
  <c r="G19" i="15"/>
  <c r="C19" i="3"/>
  <c r="C19" i="15"/>
  <c r="E18" i="15"/>
  <c r="F18" i="15"/>
  <c r="G18" i="15"/>
  <c r="C18" i="3"/>
  <c r="C18" i="15"/>
  <c r="E17" i="15"/>
  <c r="F17" i="15"/>
  <c r="G17" i="15"/>
  <c r="C17" i="3"/>
  <c r="C17" i="15"/>
  <c r="E16" i="15"/>
  <c r="F16" i="15"/>
  <c r="G16" i="15"/>
  <c r="C16" i="3"/>
  <c r="C16" i="15"/>
  <c r="E15" i="15"/>
  <c r="F15" i="15"/>
  <c r="G15" i="15"/>
  <c r="C15" i="3"/>
  <c r="C15" i="15"/>
  <c r="E14" i="15"/>
  <c r="F14" i="15"/>
  <c r="G14" i="15"/>
  <c r="C14" i="3"/>
  <c r="C14" i="15"/>
  <c r="C8" i="15"/>
  <c r="C21" i="6"/>
  <c r="B4" i="15"/>
  <c r="F19" i="13"/>
  <c r="F18" i="13"/>
  <c r="F17" i="13"/>
  <c r="F16" i="13"/>
  <c r="F15" i="13"/>
  <c r="E19" i="13"/>
  <c r="E18" i="13"/>
  <c r="E17" i="13"/>
  <c r="E16" i="13"/>
  <c r="E15" i="13"/>
  <c r="E14" i="13"/>
  <c r="F14" i="13"/>
  <c r="F13" i="13"/>
  <c r="E13" i="13"/>
  <c r="F19" i="12"/>
  <c r="F18" i="12"/>
  <c r="F17" i="12"/>
  <c r="F16" i="12"/>
  <c r="F15" i="12"/>
  <c r="E19" i="12"/>
  <c r="E18" i="12"/>
  <c r="E17" i="12"/>
  <c r="E16" i="12"/>
  <c r="E15" i="12"/>
  <c r="F19" i="11"/>
  <c r="F18" i="11"/>
  <c r="F17" i="11"/>
  <c r="F16" i="11"/>
  <c r="F15" i="11"/>
  <c r="E19" i="11"/>
  <c r="E18" i="11"/>
  <c r="E17" i="11"/>
  <c r="E16" i="11"/>
  <c r="E15" i="11"/>
  <c r="E19" i="10"/>
  <c r="E18" i="10"/>
  <c r="E17" i="10"/>
  <c r="E16" i="10"/>
  <c r="E15" i="10"/>
  <c r="F19" i="9"/>
  <c r="F18" i="9"/>
  <c r="F17" i="9"/>
  <c r="F16" i="9"/>
  <c r="F15" i="9"/>
  <c r="E19" i="9"/>
  <c r="E18" i="9"/>
  <c r="E17" i="9"/>
  <c r="E16" i="9"/>
  <c r="E15" i="9"/>
  <c r="F19" i="8"/>
  <c r="F18" i="8"/>
  <c r="F17" i="8"/>
  <c r="F16" i="8"/>
  <c r="F15" i="8"/>
  <c r="E19" i="8"/>
  <c r="E18" i="8"/>
  <c r="E17" i="8"/>
  <c r="E16" i="8"/>
  <c r="E15" i="8"/>
  <c r="F14" i="12"/>
  <c r="E14" i="12"/>
  <c r="F13" i="12"/>
  <c r="E13" i="12"/>
  <c r="F14" i="11"/>
  <c r="E14" i="11"/>
  <c r="F13" i="11"/>
  <c r="E13" i="11"/>
  <c r="F19" i="10"/>
  <c r="F18" i="10"/>
  <c r="F17" i="10"/>
  <c r="F16" i="10"/>
  <c r="F15" i="10"/>
  <c r="F14" i="10"/>
  <c r="E14" i="10"/>
  <c r="F13" i="10"/>
  <c r="E13" i="10"/>
  <c r="E14" i="9"/>
  <c r="F14" i="9"/>
  <c r="E13" i="9"/>
  <c r="F13" i="9"/>
  <c r="E14" i="8"/>
  <c r="F14" i="8"/>
  <c r="F13" i="8"/>
  <c r="E13" i="8"/>
  <c r="F19" i="7"/>
  <c r="F18" i="7"/>
  <c r="F17" i="7"/>
  <c r="F16" i="7"/>
  <c r="F15" i="7"/>
  <c r="E19" i="7"/>
  <c r="E18" i="7"/>
  <c r="E17" i="7"/>
  <c r="E16" i="7"/>
  <c r="E15" i="7"/>
  <c r="E11" i="2"/>
  <c r="E14" i="7"/>
  <c r="F14" i="7"/>
  <c r="F13" i="7"/>
  <c r="E13" i="7"/>
  <c r="E12" i="2"/>
  <c r="E32" i="2"/>
  <c r="E14" i="5"/>
  <c r="F19" i="5"/>
  <c r="F18" i="5"/>
  <c r="F17" i="5"/>
  <c r="F16" i="5"/>
  <c r="F15" i="5"/>
  <c r="F14" i="5"/>
  <c r="F13" i="5"/>
  <c r="G13" i="4"/>
  <c r="C13" i="6"/>
  <c r="F4" i="5"/>
  <c r="E14" i="2"/>
  <c r="G14" i="4"/>
  <c r="F14" i="4"/>
  <c r="F13" i="4"/>
  <c r="F14" i="3"/>
  <c r="E14" i="3"/>
  <c r="G14" i="3"/>
  <c r="E19" i="3"/>
  <c r="E18" i="3"/>
  <c r="E17" i="3"/>
  <c r="E16" i="3"/>
  <c r="E15" i="3"/>
  <c r="F13" i="3"/>
  <c r="E13" i="3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C23" i="6"/>
  <c r="C24" i="6"/>
  <c r="C20" i="6"/>
  <c r="C19" i="6"/>
  <c r="C18" i="6"/>
  <c r="C17" i="6"/>
  <c r="C16" i="6"/>
  <c r="C15" i="6"/>
  <c r="C14" i="6"/>
  <c r="C12" i="6"/>
  <c r="C11" i="6"/>
  <c r="E13" i="2"/>
  <c r="C8" i="14"/>
  <c r="C8" i="13"/>
  <c r="C8" i="12"/>
  <c r="C8" i="11"/>
  <c r="C8" i="10"/>
  <c r="C8" i="9"/>
  <c r="C8" i="8"/>
  <c r="C8" i="7"/>
  <c r="C8" i="5"/>
  <c r="D8" i="4"/>
  <c r="C8" i="3"/>
  <c r="N27" i="4"/>
  <c r="N32" i="4"/>
  <c r="N31" i="4"/>
  <c r="N33" i="4"/>
  <c r="G19" i="14"/>
  <c r="G17" i="14"/>
  <c r="G18" i="13"/>
  <c r="G17" i="13"/>
  <c r="G14" i="13"/>
  <c r="G15" i="13"/>
  <c r="G17" i="12"/>
  <c r="G15" i="12"/>
  <c r="F16" i="3"/>
  <c r="G16" i="3"/>
  <c r="G19" i="11"/>
  <c r="G17" i="11"/>
  <c r="G15" i="11"/>
  <c r="G16" i="11"/>
  <c r="G14" i="11"/>
  <c r="G17" i="10"/>
  <c r="G14" i="10"/>
  <c r="G18" i="10"/>
  <c r="G16" i="9"/>
  <c r="G18" i="9"/>
  <c r="G17" i="9"/>
  <c r="G14" i="9"/>
  <c r="G18" i="8"/>
  <c r="G16" i="8"/>
  <c r="G19" i="7"/>
  <c r="G16" i="7"/>
  <c r="G14" i="7"/>
  <c r="E18" i="5"/>
  <c r="G18" i="5"/>
  <c r="G14" i="5"/>
  <c r="E19" i="5"/>
  <c r="G19" i="5"/>
  <c r="E17" i="5"/>
  <c r="G17" i="5"/>
  <c r="E16" i="5"/>
  <c r="E15" i="5"/>
  <c r="G15" i="5"/>
  <c r="G16" i="5"/>
  <c r="G15" i="7"/>
  <c r="G18" i="7"/>
  <c r="G15" i="9"/>
  <c r="G19" i="9"/>
  <c r="G18" i="11"/>
  <c r="G19" i="13"/>
  <c r="G19" i="4"/>
  <c r="G18" i="4"/>
  <c r="G17" i="4"/>
  <c r="G16" i="4"/>
  <c r="G15" i="4"/>
  <c r="F19" i="4"/>
  <c r="F18" i="4"/>
  <c r="H18" i="4"/>
  <c r="F17" i="4"/>
  <c r="H17" i="4"/>
  <c r="F16" i="4"/>
  <c r="H16" i="4"/>
  <c r="F15" i="4"/>
  <c r="H14" i="4"/>
  <c r="H15" i="4"/>
  <c r="H19" i="4"/>
  <c r="C15" i="5"/>
  <c r="C17" i="14"/>
  <c r="C18" i="13"/>
  <c r="C16" i="14"/>
  <c r="C14" i="11"/>
  <c r="C16" i="10"/>
  <c r="C18" i="9"/>
  <c r="C14" i="7"/>
  <c r="C16" i="5"/>
  <c r="D19" i="4"/>
  <c r="D18" i="4"/>
  <c r="D17" i="4"/>
  <c r="D16" i="4"/>
  <c r="D15" i="4"/>
  <c r="D14" i="4"/>
  <c r="F19" i="3"/>
  <c r="F18" i="3"/>
  <c r="G18" i="3"/>
  <c r="F17" i="3"/>
  <c r="F15" i="3"/>
  <c r="G15" i="3"/>
  <c r="G19" i="3"/>
  <c r="E13" i="5"/>
  <c r="F4" i="14"/>
  <c r="F4" i="13"/>
  <c r="F4" i="12"/>
  <c r="F4" i="11"/>
  <c r="F4" i="10"/>
  <c r="F4" i="9"/>
  <c r="F4" i="8"/>
  <c r="F4" i="7"/>
  <c r="G4" i="4"/>
  <c r="F4" i="3"/>
  <c r="B4" i="14"/>
  <c r="B4" i="13"/>
  <c r="B4" i="12"/>
  <c r="B4" i="11"/>
  <c r="B4" i="10"/>
  <c r="B4" i="9"/>
  <c r="B4" i="8"/>
  <c r="B4" i="7"/>
  <c r="B4" i="5"/>
  <c r="C4" i="4"/>
  <c r="B4" i="3"/>
  <c r="G17" i="7"/>
  <c r="C18" i="7"/>
  <c r="C16" i="8"/>
  <c r="C14" i="9"/>
  <c r="C16" i="12"/>
  <c r="C14" i="13"/>
  <c r="G14" i="8"/>
  <c r="G16" i="10"/>
  <c r="G19" i="12"/>
  <c r="G14" i="12"/>
  <c r="G18" i="12"/>
  <c r="G16" i="13"/>
  <c r="G14" i="14"/>
  <c r="G16" i="14"/>
  <c r="G15" i="14"/>
  <c r="G18" i="14"/>
  <c r="C19" i="5"/>
  <c r="C17" i="7"/>
  <c r="C19" i="8"/>
  <c r="C15" i="8"/>
  <c r="C19" i="10"/>
  <c r="C17" i="11"/>
  <c r="C19" i="12"/>
  <c r="C15" i="12"/>
  <c r="C19" i="14"/>
  <c r="G17" i="8"/>
  <c r="G16" i="12"/>
  <c r="G17" i="3"/>
  <c r="C14" i="5"/>
  <c r="C16" i="7"/>
  <c r="C18" i="8"/>
  <c r="C14" i="8"/>
  <c r="C16" i="9"/>
  <c r="C14" i="10"/>
  <c r="C16" i="11"/>
  <c r="C18" i="12"/>
  <c r="C14" i="12"/>
  <c r="C16" i="13"/>
  <c r="C14" i="14"/>
  <c r="C19" i="7"/>
  <c r="C17" i="8"/>
  <c r="C19" i="9"/>
  <c r="C15" i="9"/>
  <c r="C19" i="11"/>
  <c r="C17" i="12"/>
  <c r="C19" i="13"/>
  <c r="C15" i="13"/>
  <c r="G19" i="8"/>
  <c r="G19" i="10"/>
  <c r="G15" i="10"/>
  <c r="G15" i="8"/>
  <c r="C15" i="11"/>
  <c r="C17" i="10"/>
  <c r="C15" i="7"/>
  <c r="C17" i="5"/>
  <c r="C18" i="14"/>
  <c r="C18" i="10"/>
  <c r="C18" i="5"/>
  <c r="C15" i="14"/>
  <c r="C17" i="13"/>
  <c r="C15" i="10"/>
  <c r="C17" i="9"/>
  <c r="C18" i="11"/>
</calcChain>
</file>

<file path=xl/comments1.xml><?xml version="1.0" encoding="utf-8"?>
<comments xmlns="http://schemas.openxmlformats.org/spreadsheetml/2006/main">
  <authors>
    <author>Elizabeth Ciampi de Mattos Roque</author>
  </authors>
  <commentList>
    <comment ref="R5" authorId="0">
      <text>
        <r>
          <rPr>
            <b/>
            <sz val="9"/>
            <color indexed="81"/>
            <rFont val="Tahoma"/>
            <family val="2"/>
          </rPr>
          <t>Marcar a cor de acordo com o status atual do indicador</t>
        </r>
      </text>
    </comment>
    <comment ref="R17" authorId="0">
      <text>
        <r>
          <rPr>
            <b/>
            <sz val="9"/>
            <color indexed="81"/>
            <rFont val="Tahoma"/>
            <family val="2"/>
          </rPr>
          <t>Sentido da seta segue a tendência favorável do indicador</t>
        </r>
      </text>
    </comment>
  </commentList>
</comments>
</file>

<file path=xl/comments10.xml><?xml version="1.0" encoding="utf-8"?>
<comments xmlns="http://schemas.openxmlformats.org/spreadsheetml/2006/main">
  <authors>
    <author>Elizabeth Ciampi de Mattos Roque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Marcar a cor de acordo com o status atual do indicador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Sentido da seta segue a tendência favorável do indicador</t>
        </r>
      </text>
    </comment>
  </commentList>
</comments>
</file>

<file path=xl/comments11.xml><?xml version="1.0" encoding="utf-8"?>
<comments xmlns="http://schemas.openxmlformats.org/spreadsheetml/2006/main">
  <authors>
    <author>Elizabeth Ciampi de Mattos Roque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Marcar a cor de acordo com o status atual do indicador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Sentido da seta segue a tendência favorável do indicador</t>
        </r>
      </text>
    </comment>
  </commentList>
</comments>
</file>

<file path=xl/comments2.xml><?xml version="1.0" encoding="utf-8"?>
<comments xmlns="http://schemas.openxmlformats.org/spreadsheetml/2006/main">
  <authors>
    <author>Elizabeth Ciampi de Mattos Roque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Marcar a cor de acordo com o status atual do indicador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Sentido da seta segue a tendência favorável do indicador</t>
        </r>
      </text>
    </comment>
  </commentList>
</comments>
</file>

<file path=xl/comments3.xml><?xml version="1.0" encoding="utf-8"?>
<comments xmlns="http://schemas.openxmlformats.org/spreadsheetml/2006/main">
  <authors>
    <author>Elizabeth Ciampi de Mattos Roque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Marcar a cor de acordo com o status atual do indicador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Sentido da seta segue a tendência favorável do indicador</t>
        </r>
      </text>
    </comment>
  </commentList>
</comments>
</file>

<file path=xl/comments4.xml><?xml version="1.0" encoding="utf-8"?>
<comments xmlns="http://schemas.openxmlformats.org/spreadsheetml/2006/main">
  <authors>
    <author>Elizabeth Ciampi de Mattos Roque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Marcar a cor de acordo com o status atual do indicador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Sentido da seta segue a tendência favorável do indicador</t>
        </r>
      </text>
    </comment>
  </commentList>
</comments>
</file>

<file path=xl/comments5.xml><?xml version="1.0" encoding="utf-8"?>
<comments xmlns="http://schemas.openxmlformats.org/spreadsheetml/2006/main">
  <authors>
    <author>Elizabeth Ciampi de Mattos Roque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Marcar a cor de acordo com o status atual do indicador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Sentido da seta segue a tendência favorável do indicador</t>
        </r>
      </text>
    </comment>
  </commentList>
</comments>
</file>

<file path=xl/comments6.xml><?xml version="1.0" encoding="utf-8"?>
<comments xmlns="http://schemas.openxmlformats.org/spreadsheetml/2006/main">
  <authors>
    <author>Elizabeth Ciampi de Mattos Roque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Marcar a cor de acordo com o status atual do indicador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Sentido da seta segue a tendência favorável do indicador</t>
        </r>
      </text>
    </comment>
  </commentList>
</comments>
</file>

<file path=xl/comments7.xml><?xml version="1.0" encoding="utf-8"?>
<comments xmlns="http://schemas.openxmlformats.org/spreadsheetml/2006/main">
  <authors>
    <author>Elizabeth Ciampi de Mattos Roque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Marcar a cor de acordo com o status atual do indicador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Sentido da seta segue a tendência favorável do indicador</t>
        </r>
      </text>
    </comment>
  </commentList>
</comments>
</file>

<file path=xl/comments8.xml><?xml version="1.0" encoding="utf-8"?>
<comments xmlns="http://schemas.openxmlformats.org/spreadsheetml/2006/main">
  <authors>
    <author>Elizabeth Ciampi de Mattos Roque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Marcar a cor de acordo com o status atual do indicador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Sentido da seta segue a tendência favorável do indicador</t>
        </r>
      </text>
    </comment>
  </commentList>
</comments>
</file>

<file path=xl/comments9.xml><?xml version="1.0" encoding="utf-8"?>
<comments xmlns="http://schemas.openxmlformats.org/spreadsheetml/2006/main">
  <authors>
    <author>Elizabeth Ciampi de Mattos Roque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Marcar a cor de acordo com o status atual do indicador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Sentido da seta segue a tendência favorável do indicador</t>
        </r>
      </text>
    </comment>
  </commentList>
</comments>
</file>

<file path=xl/sharedStrings.xml><?xml version="1.0" encoding="utf-8"?>
<sst xmlns="http://schemas.openxmlformats.org/spreadsheetml/2006/main" count="437" uniqueCount="235">
  <si>
    <t>Ind-1</t>
  </si>
  <si>
    <t>Ind-2</t>
  </si>
  <si>
    <t>Quantidade de mudanças em requisitos/Quantidade de requisitos</t>
  </si>
  <si>
    <t>Ind-3</t>
  </si>
  <si>
    <t>Esforço em mudanças/esforço realizado</t>
  </si>
  <si>
    <t>Ind-4</t>
  </si>
  <si>
    <t>Ind-5</t>
  </si>
  <si>
    <t>Ind-6</t>
  </si>
  <si>
    <t>Ind-7</t>
  </si>
  <si>
    <t>Ind-8</t>
  </si>
  <si>
    <t>Ind-9</t>
  </si>
  <si>
    <t>Ind-10</t>
  </si>
  <si>
    <t>Ind-11</t>
  </si>
  <si>
    <t>Ind-12</t>
  </si>
  <si>
    <t>Ind-13</t>
  </si>
  <si>
    <t>PLANILHA DE MEDIÇÃO</t>
  </si>
  <si>
    <t>Projeto</t>
  </si>
  <si>
    <t>Responsável</t>
  </si>
  <si>
    <t>Data de Criação</t>
  </si>
  <si>
    <t>Indicadores</t>
  </si>
  <si>
    <t>Área</t>
  </si>
  <si>
    <t>GPR</t>
  </si>
  <si>
    <t>GRE</t>
  </si>
  <si>
    <t>GCO</t>
  </si>
  <si>
    <t>Não conformidades QUA / Ítens auditados</t>
  </si>
  <si>
    <t>GQA</t>
  </si>
  <si>
    <t>MED</t>
  </si>
  <si>
    <t>GPP</t>
  </si>
  <si>
    <t>NORMAL</t>
  </si>
  <si>
    <t>ATENÇÃO</t>
  </si>
  <si>
    <t>PROBLEMA</t>
  </si>
  <si>
    <t>Meta</t>
  </si>
  <si>
    <t>ID Indicador</t>
  </si>
  <si>
    <t>Indicador</t>
  </si>
  <si>
    <t>Objetivo</t>
  </si>
  <si>
    <t>Descrição</t>
  </si>
  <si>
    <t>Processo</t>
  </si>
  <si>
    <t>Se houver muitas mudanças nos requisitos, isto poderá causar um grande impacto no andamento do projeto.</t>
  </si>
  <si>
    <t>Se o esforço gasto em mudanças estiver muito alto, requer uma ação para evitar problemas no projeto.</t>
  </si>
  <si>
    <t>Se os itens auditados tiverem muita não conformidade o processo e o produto do projeto estarão comprometidos.</t>
  </si>
  <si>
    <t>Se houver muito Bug, pode ocorrer muito retrabalho, gerando atraso em entregas.</t>
  </si>
  <si>
    <t>Não conformidades CONF/Ítens auditados</t>
  </si>
  <si>
    <t>Se tiver muito esforço em relação ao projeto pode ser necessário treinamento/mudança do auditor ou aprimorar as estimativas.</t>
  </si>
  <si>
    <t>Medidas</t>
  </si>
  <si>
    <t xml:space="preserve">      Procedimento de coleta</t>
  </si>
  <si>
    <t>Data medição</t>
  </si>
  <si>
    <t>Valor medido</t>
  </si>
  <si>
    <t>MARCOS DO PROJETO</t>
  </si>
  <si>
    <t>CP</t>
  </si>
  <si>
    <t>CR</t>
  </si>
  <si>
    <t>Horas de bugs (h)</t>
  </si>
  <si>
    <t>HB</t>
  </si>
  <si>
    <t>NM</t>
  </si>
  <si>
    <t>NR</t>
  </si>
  <si>
    <t>EM</t>
  </si>
  <si>
    <t>NC</t>
  </si>
  <si>
    <t>NQ</t>
  </si>
  <si>
    <t>Nº de não conformidades de configuração (unid)</t>
  </si>
  <si>
    <t>Nº de não conformidades de qualidade (unid)</t>
  </si>
  <si>
    <t>IC</t>
  </si>
  <si>
    <t>IQ</t>
  </si>
  <si>
    <t>Nº de itens auditados de configuração (unid)</t>
  </si>
  <si>
    <t>Nº de itens auditados de qualidade (unid)</t>
  </si>
  <si>
    <t>AC</t>
  </si>
  <si>
    <t>AQ</t>
  </si>
  <si>
    <t>Esforço de auditoria de configuração (h)</t>
  </si>
  <si>
    <t>Esforço de auditoria de qualidade (h)</t>
  </si>
  <si>
    <t>Esforço de auditoria GCO/Esforço realizado</t>
  </si>
  <si>
    <t>PE</t>
  </si>
  <si>
    <t>COLETA DE DADOS</t>
  </si>
  <si>
    <t>TABELA DE MEDIÇÃO</t>
  </si>
  <si>
    <t>Marco</t>
  </si>
  <si>
    <t>Resultado</t>
  </si>
  <si>
    <t>INTERPRETAÇÃO DO RESULTADO DESSE INDICADOR</t>
  </si>
  <si>
    <t>ANÁLISE EVOLUTIVA DO INDICADOR - GERENTE DE PROJETOS</t>
  </si>
  <si>
    <t>Normal</t>
  </si>
  <si>
    <t>Atenção</t>
  </si>
  <si>
    <t>Problema</t>
  </si>
  <si>
    <t>Procedimento para o cálculo:</t>
  </si>
  <si>
    <t>Responsável:</t>
  </si>
  <si>
    <t>Se os indicadores do projeto não estiverem atendendo às metas estabelecidas o projeto poderá não atingir os resultados esperados pela empresa e pelo cliente.</t>
  </si>
  <si>
    <t>Número de projetos com bom andamento/ número total de projetos</t>
  </si>
  <si>
    <t>Se a maior parte dos projetos não tiver um bom andamento o objetivo estratégico da empresa de implantar um método de desenvolvimento rápido e de qualidade não será atendido.</t>
  </si>
  <si>
    <t>Número de planos de ação de medição eficazes/ total de planos de ação de medição</t>
  </si>
  <si>
    <t>Se a margem de contribuição dos projetos não atingir o valor estabelecido a viabilidade do projeto poderá ser comprometida.</t>
  </si>
  <si>
    <t>Se os planos de ação não gerarem resultados, será necessário avaliar se a equipe possui a competência necessária para a execução do projeto.</t>
  </si>
  <si>
    <t>NI</t>
  </si>
  <si>
    <t>Número total de indicadores do projeto (unid)</t>
  </si>
  <si>
    <t>TI</t>
  </si>
  <si>
    <t>Nº de planos de ação de medição eficazes (unid)</t>
  </si>
  <si>
    <t>Nº total de planos de ação do projeto (unid)</t>
  </si>
  <si>
    <t>TP</t>
  </si>
  <si>
    <t>Número de projetos com bom andamento (unid)</t>
  </si>
  <si>
    <t>Número total de projetos (unid)</t>
  </si>
  <si>
    <t>Margem de contribuição de cada projeto (%)</t>
  </si>
  <si>
    <t>BA</t>
  </si>
  <si>
    <t>NP</t>
  </si>
  <si>
    <t>MC</t>
  </si>
  <si>
    <t>Data do Cálculo</t>
  </si>
  <si>
    <t>Resultado acima de 0,10 e abaixo ou igual a 0,15, é considerado que a quantidade de horas utilizadas para a correção de bugs está saindo fora do esperado, necessita de atenção.</t>
  </si>
  <si>
    <t>Resultado acima de 0,15, é considerado que a quantidade de horas utilizadas para a correção de bugs está acima do esperado e ações imediatas precisam ser tomadas.</t>
  </si>
  <si>
    <t>Resultado acima de 0,10 e abaixo ou igual a 0,15, é considerado que o esforço gasto em mudanças está saindo fora do esperado, necessita de atenção.</t>
  </si>
  <si>
    <t>Resultado acima de 0,15, é considerado que o esforço gasto em mudanças está acima do esperado e ações imediatas precisam ser tomadas.</t>
  </si>
  <si>
    <t>Resultado abaixo de 0,70 e acima ou igual a 0,40, é considerado que o número de indicadores atendendo a meta está saindo fora do esperado, necessita de atenção.</t>
  </si>
  <si>
    <t>Resultado abaixo de 0,40, é considerado que o número de indicadores atendendo a meta está acima do esperado e ações imediatas precisam ser tomadas.</t>
  </si>
  <si>
    <t>Resultado abaixo de 0,70 e acima ou igual a 0,40, é considerado que o número de plano de ação eficazes está saindo fora do esperado, necessita de atenção.</t>
  </si>
  <si>
    <t>Resultado abaixo de 0,40, é considerado que o número de plano de ação eficazes está acima do esperado e ações imediatas precisam ser tomadas.</t>
  </si>
  <si>
    <t>Valor Agregado (h) - Earned Value - EV</t>
  </si>
  <si>
    <t>VP</t>
  </si>
  <si>
    <t>VA</t>
  </si>
  <si>
    <t>Valore menores que 1 indicam que o projeto está mais lento que o planejado, valores maiores que 1 indicam que o projeto está mais rápido que o planejado. Se for igual a 1 significa que o projeto está de acordo com o planejado</t>
  </si>
  <si>
    <t>Estimativa para Completar/Valor Planejado</t>
  </si>
  <si>
    <t>Se o valor for maior que 1 indica que os custos estão caminhando para superar o planejado, se for menor que 1 indicam que o projeto será concluído com custos menores que o planejado, se for igual 1 indicam que os custos serão iguais aos planejados ao fim do projeto</t>
  </si>
  <si>
    <t>Se o valor for menor que 1 indica que os custos estão caminhando para o prejuízo, se for maior que 1 indicam que os custos estão caminhando para o lucro.</t>
  </si>
  <si>
    <t>ind-1</t>
  </si>
  <si>
    <t>ind-2</t>
  </si>
  <si>
    <t>Ind-14</t>
  </si>
  <si>
    <t>Indicar o andamento do projeto em relação ao tempo.</t>
  </si>
  <si>
    <t>Objetivo Estratégico</t>
  </si>
  <si>
    <t>Aumentar a margem de contribuição por área, ajuda a verificar quanto está se gastando para o custo agregado</t>
  </si>
  <si>
    <t>Melhorar a percepção de qualidade e imagem da empresa</t>
  </si>
  <si>
    <t>Maior previsibilidade de alocação de recursos a projetos</t>
  </si>
  <si>
    <t>Processo de desenvolvimento rápido e de qualidade / Melhorar a percepção de qualidade e imagem da empresa</t>
  </si>
  <si>
    <t>Processo de desenvolvimento rápido e de qualidade / Implementar Equipe de Alto Desempenho</t>
  </si>
  <si>
    <t>Implementar Equipe de Alto Desempenho</t>
  </si>
  <si>
    <t>Quantidade de projetos em alinhamento estratégico / número total de projetos</t>
  </si>
  <si>
    <t>Aumentar a produtividade e a qualidade das entregas</t>
  </si>
  <si>
    <t>Percentual de projetos bem avaliados dentro do portfólio</t>
  </si>
  <si>
    <t>Aumentar a margem de lucro e Aumentar produtividade e qualidade das entregas</t>
  </si>
  <si>
    <t>Aumentar produtividade e qualidade das entregas</t>
  </si>
  <si>
    <t>Aumentar produtividade e qualidade das entregas / Melhorar a percepção de qualidade e imagem da empresa</t>
  </si>
  <si>
    <t>Melhorar a percepção de qualidade e imagem da empresa / Aumentar produtividade e qualidade das empresas</t>
  </si>
  <si>
    <t>Aumentar produtividade e qualidade das entregase / Melhorar a percepção de qualidade e imagem da empresa</t>
  </si>
  <si>
    <t>Indicar o andamento do projeto em relação ao custo.</t>
  </si>
  <si>
    <t>Indicar o tempo gasto em problemas de defeito encontrado no desenvolvimento dos requisitos.</t>
  </si>
  <si>
    <t>Indica a tendência de custo final, para indicar se o orçamento planejado será ou não atingido de acordo com a velocidade atual.</t>
  </si>
  <si>
    <t>Indicar se está ocorrendo muitas mudança nos requisitos que foram elaborados.</t>
  </si>
  <si>
    <t>Indicar o quanto de esforço está sendo gasto em mudanças em relação ao esforço total do projeto.</t>
  </si>
  <si>
    <t>Indicar se estão ocorrendo muitas não conformidades nas auditorias do analista de configuração.</t>
  </si>
  <si>
    <t>Indicar o esforço das auditorias em relação ao esforço total do projeto.</t>
  </si>
  <si>
    <t>Indicar se estão ocorrendo muitas não conformidades nas auditorias do analista de qualidade.</t>
  </si>
  <si>
    <t>Indicar se os resultados do projeto estão de acordo com o esperado.</t>
  </si>
  <si>
    <t>Indicar a eficácia dos planos de ação de medição traçados para corrigir desvios dos resultados em relação às metas (Número de planos de ação cuja meta foi atingida após sua conclusão/ total de planos de ação de medição).</t>
  </si>
  <si>
    <t>Indicar a porcentagem de projetos que estão com xx% de indicadores atendendo a meta em relação ao número de projetos em andamento.</t>
  </si>
  <si>
    <t>Indicar se os projetos em andamento estão gerando o resultado esperado pela empresa.</t>
  </si>
  <si>
    <t>Resultado entre 1,1 e 1,2 ou 0,9 e 0,8, é considerado que a velocidade de execução das atividades está saindo fora do esperado, necessita de atenção.</t>
  </si>
  <si>
    <t>Resultado acima de 1,20 ou abaixo de 0,8, é considerado que a velocidade de execução das atividades está fora do esperado e ações imediatas precisam ser tomadas.</t>
  </si>
  <si>
    <t>Custo Planejado (R$) - Planed Value - PV</t>
  </si>
  <si>
    <t>Custo Realizado (R$) - Actual Cost - AC</t>
  </si>
  <si>
    <t>ER</t>
  </si>
  <si>
    <t>Esforço Realizado (h) - Actual Cost - AC</t>
  </si>
  <si>
    <t>Valor Agregado (R$) - Earned Value - EV</t>
  </si>
  <si>
    <t xml:space="preserve">Para cada marco (linha da tabela de medição abaixo):
1 - Na coluna E, buscar informação do "Valor Agregado (h) - Eanerd Value - EV" da planilha de "Dados" referente ao marco indicado na coluna C.
2 - Na coluna F, buscar informação do "Valor Planejado (h) - Planed Value - PV" da planilha de "Dados", referente ao marco indicado na coluna C.
3 - Na coluna G, será apresentado o resultado do indicador através da fórmula: Coluna E / Coluna F. </t>
  </si>
  <si>
    <t>(SPI) - Valor agregado (VA) / Valor Planejado (VP)</t>
  </si>
  <si>
    <t>(CPI) - Valor Agregado (VA) / Valor Atual (AC)</t>
  </si>
  <si>
    <t>Resultado acima de 1,20 ou abaixo de 0,8, é considerado que o custo para execução das atividades está fora do esperado e ações imediatas precisam ser tomadas.</t>
  </si>
  <si>
    <t>Resultado entre 1,1 e 1,2 ou 0,9 e 0,8, é considerado que o custo para execução das atividades está saindo fora do esperado, necessita de atenção.</t>
  </si>
  <si>
    <t xml:space="preserve">Para cada marco (linha da tabela de medição abaixo):
1 - Na coluna E, buscar informação do "Valor Agregado (R$) - Earned Value - EV" da planilha de "Dados" referente ao marco indicado na coluna C.
2 - Na coluna F, buscar informação do "Custo Realizado (R$) - Actual Cost - AC" da planilha de "Dados", referente ao marco indicado na coluna C.
3 - Na coluna G, será apresentado o resultado do indicador através da fórmula: Coluna E / Coluna F. </t>
  </si>
  <si>
    <t>Necessário coletar a medida "Valor Agregado (h) - Earned Value - EV" e multiplicar pelo custo atual da empresa.</t>
  </si>
  <si>
    <t>1 - Acessar o Attask; 
2 - Clicar no menu "Gerar Relatórios"; 
3 - Clicar em "Todos os relatórios";
4 - Na lista de retórios aberta, clicar sobre o relatório "MPSBR - Relatório Status dos Marcos (Matriz)";
5 - Preencher os filtros "Projeto Nome", "Data de Início Atual" e "Data de Término Atual", com as datas referentes ao planemento. Estas datas podem ser observadas no cronograma do projeto disponível no Attask;
6 - Clique no botão "Executar Relatório";
7 - Nas informações mostradas, extrair o resultado da célula "Total - Horas atuais (soma)".</t>
  </si>
  <si>
    <t>Necessário coletar a medida "Valor Planejado (h) - Planed Value - PV" e multiplicar pelo custo atual da empresa.</t>
  </si>
  <si>
    <t>Necessário coletar a medida "Esforço Realizado (h) - Actual Cost - AC" e multiplicar pelo custo atual da empresa.</t>
  </si>
  <si>
    <t>Horas de bugs encontrados/Valor Atual  (AC)</t>
  </si>
  <si>
    <t xml:space="preserve">Para cada marco (linha da tabela de medição abaixo):
1 - Na coluna E, buscar informação do "Horas de bugs (h)" da planilha de "Dados" referente ao marco indicado na coluna C.
2 - Na coluna F, buscar informação do "Esforço Realizado (h) - Actual Cost - AC" da planilha de "Dados", referente ao marco indicado na coluna C.
3 - Na coluna G, será apresentado o resultado do indicador através da fórmula: Coluna E / Coluna F. </t>
  </si>
  <si>
    <t>1 - Acessar o Attask; 
2 - Clicar no menu "Gerar Relatórios"; 
3 - Clicar em "Todos os relatórios";
4 - Na lista de retórios aberta, clicar sobre o relatório "MPSBR Relatório Situações de Demandas do Tipo Registro de Defeito";
5 - Preencher os filtros "Projeto Nome" e "Marcos de Projeto". Referente ao marco que está sendo medido;
6 - Clique no botão "Executar Relatório";
7 - Nas informações mostradas, extratir o resultado com a soma dos valores da coluna "Hrs atuais".</t>
  </si>
  <si>
    <t>Custo total planejado do projeto (R$)</t>
  </si>
  <si>
    <t>Esforço total planejado do projeto (h)</t>
  </si>
  <si>
    <t>CT</t>
  </si>
  <si>
    <t>ET</t>
  </si>
  <si>
    <t>1 - Acessar o documento PLA.CUSTO do projeto;
2 - Extrair a quantidade de horas da coluna TOTAL da planilha "Custos";</t>
  </si>
  <si>
    <t>Necessário coletar a medida "Esforço total planejado do projeto (h)" e multiplicar pelo custo atual da empresa;</t>
  </si>
  <si>
    <t>Valor planejado para a fase (h) - Planed Value - PV</t>
  </si>
  <si>
    <t>Estimativa Esforço para completar - ETC (h) ((Esforço total/CPI)-AC)</t>
  </si>
  <si>
    <t>Estimativa Esforço para completar - ETC (R$) ((Esforço total/CPI)-AC)</t>
  </si>
  <si>
    <t>ECH</t>
  </si>
  <si>
    <t>ECV</t>
  </si>
  <si>
    <t>O campo é calculado com a coleta das medidas "Esforço total planejado do projeto (h)", "Valor Agregado (h) - Earned Value - EV", "Esforço Realizado (h) - Actual Cost - AC"</t>
  </si>
  <si>
    <t>Necessário coletar a medida "Estimativa Esforço para completar - ETC (h) ((Esforço total/CPI)-AC)" e multiplicar pelo custo atual da empresa.</t>
  </si>
  <si>
    <t xml:space="preserve">Para cada marco (linha da tabela de medição abaixo):
1 - Na coluna E, buscar informação do "Estimativa Esforço para completar - ETC (h) ((Esforço total/CPI)-AC)" da planilha de "Dados" referente ao marco indicado na coluna C.
2 - Na coluna F, buscar informação do "Esforço total planejado do projeto (h)" da planilha de "Dados", referente ao marco indicado na coluna C.
3 - Na coluna G, será apresentado o resultado do indicador através da fórmula: Coluna E / Coluna F. </t>
  </si>
  <si>
    <t xml:space="preserve">Para cada marco (linha da tabela de medição abaixo):
1 - Na coluna E, buscar informação do "Número de mudanças (unid)" da planilha de "Dados" referente ao marco indicado na coluna C.
2 - Na coluna F, buscar informação do "Número de requisitos (unid)" da planilha de "Dados", referente ao marco indicado na coluna C.
3 - Na coluna G, será apresentado o resultado do indicador através da fórmula: Coluna E / Coluna F. </t>
  </si>
  <si>
    <t>Número de requisitos do projeto (unid)</t>
  </si>
  <si>
    <t>Número de mudanças do projeto (unid)</t>
  </si>
  <si>
    <t>1 - Acessar o documento PLA.EST (Planilha de Estimativa de requisitos) do projeto;
2 - Extrair a quantidade de requisitos  do campo "Quantidade de requisitos" da planilha "Requisitos funcionais";</t>
  </si>
  <si>
    <t>ETR</t>
  </si>
  <si>
    <t>Esforço total realizado (h) até o momento</t>
  </si>
  <si>
    <t>1 - Acessar o Attask; 
2 - Clicar no menu "Gerar Relatórios"; 
3 - Clicar em "Todos os relatórios";
4 - Na lista de retórios aberta, clicar sobre o relatório "MPSBR - Relatorio de Demanda (Bug, Melhoria, Mudanca, Ajuste)";
5 - Preencher os filtros "Projeto Nome" e "Data de Início Planejada", sendo menor que a data de término do marco . Estas datas podem ser observadas no cronograma do projeto disponível no Attask;
6 - Clique no botão "Executar Relatório";
7 - Nas informações mostradas, somar a quantidade demandas do tipo "Solicitações de Mudança".</t>
  </si>
  <si>
    <t>1 - Acessar o Attask; 
2 - Clicar no menu "Gerar Relatórios"; 
3 - Clicar em "Todos os relatórios";
4 - Na lista de retórios aberta, clicar sobre o relatório "MPSBR - Relatório Status dos Marcos (Matriz)";
5 - Preencher os filtros "Projeto Nome", "Data de Início Atual", sendo menor que a data de término do marco. Estas datas podem ser observadas no cronograma do projeto disponível no Attask;
6 - Clique no botão "Executar Relatório";
7 - Nas informações mostradas, extrair o resultado da célula "Total - Trabalho requerido (soma)".</t>
  </si>
  <si>
    <t>Esforço total em mudanças (h)</t>
  </si>
  <si>
    <t>1 - Acessar o Attask; 
2 - Clicar no menu "Gerar Relatórios"; 
3 - Clicar em "Todos os relatórios";
4 - Na lista de retórios aberta, clicar sobre o relatório "MPSBR - Relatorio de Demanda (Bug, Melhoria, Mudanca, Ajuste)";
5 - Preencher os filtros "Projeto Nome" e "Data de Início Planejada", sendo menor que a data de término do marco . Estas datas podem ser observadas no cronograma do projeto disponível no Attask;
6 - Clique no botão "Executar Relatório";
7 - Nas informações mostradas, somar os valores da colunas "Hrs Atuais" das demandas do tipo "Solicitações de Mudança".</t>
  </si>
  <si>
    <t>1 - Acessar o Attask; 
2 - Clicar no menu "Gerar Relatórios"; 
3 - Clicar em "Todos os relatórios";
4 - Na lista de retórios aberta, clicar sobre o relatório "MPSBR - Relatório Status dos Marcos (Matriz)";
5 - Preencher os filtros "Projeto Nome", "Data de Início Atual" e "Data de Término Atual", com a data de início maior que a data de início do Marco e a data de término menor que a data de término do marco. Estas datas podem ser observadas no cronograma do projeto disponível no Attask;
6 - Clique no botão "Executar Relatório";
7 - Nas informações mostradas, extrair o resultado da célula "Total - Trabalho requerido (soma)".</t>
  </si>
  <si>
    <t>1 - Acessar o Attask; 
2 - Clicar no menu "Gerar Relatórios"; 
3 - Clicar em "Todos os relatórios";
4 - Na lista de retórios aberta, clicar sobre o relatório "MPSBR - Relatório de Não Conformidades";
5 - Preencher os filtros "Projeto Nome" , "Marcos de Projeto" e "Tipo da Tarefa MPS.Br", sendo o tipo de Tarefa igual a "NC Configuracao";
6 - Clique no botão "Executar Relatório";
7 - Nas informações mostradas, somar a quantidade de tarefas exibidas".</t>
  </si>
  <si>
    <t>1 - Acessar o Attask; 
2 - Clicar no menu "Gerar Relatórios"; 
3 - Clicar em "Todos os relatórios";
4 - Na lista de retórios aberta, clicar sobre o relatório "MPSBR - Relatório de Não Conformidades";
5 - Preencher os filtros "Projeto Nome" , "Marcos de Projeto" e "Tipo da Tarefa MPS.Br", sendo o tipo de Tarefa igual a "NC Qualidade";
6 - Clique no botão "Executar Relatório";
7 - Nas informações mostradas, somar a quantidade de tarefas exibidas".</t>
  </si>
  <si>
    <t>1 - Acessar o documento CHK.GQA do projeto;
2 - Extrair do campo "Total de itens" da planilha referente ao Marco;</t>
  </si>
  <si>
    <t>1 - Acessar o documento CHK.GCO (Checklist de auditoria de configuração) do projeto;
2 - Contar a quantidade de itens auditados na planilha "Itens de Configuração";</t>
  </si>
  <si>
    <t>1 - Acessar o Attask; 
2 - Clicar no menu "Gerar Relatórios"; 
3 - Clicar em "Todos os relatórios";
4 - Na lista de retórios aberta, clicar sobre o relatório "MPSBR - Relatório Status dos Marcos (Matriz)";
5 - Preencher os filtros "Projeto Nome", "Data de Início Planejada" e "Data de Término Planejada", com a data de início "maior que" a data de início do Marco e a data de término "menor que" a data de término do marco. Estas datas podem ser observadas no cronograma do projeto disponível no Attask;
6 - Clique no botão "Executar Relatório";
7 - Nas informações mostradas, extrair o resultado da célula "Total - Trabalho requerido (soma)".</t>
  </si>
  <si>
    <t>Resultado entre 0,9 e 1,1, é considerado que a velocidade de execução das atividades está conforme esperado. Nenhuma necessita ser tomada.</t>
  </si>
  <si>
    <t>1 - Acessar o Attask; 
2 - Clicar no menu "Gerar Relatórios"; 
3 - Clicar em "Todos os relatórios";
4 - Na lista de retórios aberta, clicar sobre o relatório "MPSBR - Relatório Status dos Marcos (Matriz)";
5 - Preencher os filtros "Projeto Nome", "Data de Início Planejada" e "Data de Término Planejada", com a data de início "maior que" a data de início do Marco e a data de término "menor que" a data de término do marco. Estas datas podem ser observadas no cronograma do projeto disponível no Attask;
6 - Clique no botão "Executar Relatório";
7 - Nas informações mostradas, extrair o resultado da célula "Horas Atuais (soma)" do "Tipo da Tarefa MPS.Br" para "Aditoria de Configuração".</t>
  </si>
  <si>
    <t>1 - Acessar o Attask; 
2 - Clicar no menu "Gerar Relatórios"; 
3 - Clicar em "Todos os relatórios";
4 - Na lista de retórios aberta, clicar sobre o relatório "MPSBR - Relatório Status dos Marcos (Matriz)";
5 - Preencher os filtros "Projeto Nome", "Data de Início Planejada" e "Data de Término Planejada", com a data de início "maior que" a data de início do Marco e a data de término "menor que" a data de término do marco. Estas datas podem ser observadas no cronograma do projeto disponível no Attask;
6 - Clique no botão "Executar Relatório";
7 - Nas informações mostradas, extrair o resultado da célula "Horas Atuais (soma)" do "Tipo da Tarefa MPS.Br" para "Aditoria de Qualidade".</t>
  </si>
  <si>
    <t xml:space="preserve">Para cada marco (linha da tabela de medição abaixo):
1 - Na coluna E, buscar informação do "Esforço total em mudanças (h)" da planilha de "Dados", referente ao marco indicado na coluna C.
2 - Na coluna F, buscar informação do "Esforço total realizado (h)" da planilha de "Dados", referente ao marco indicado na coluna C.
3 - Na coluna G, será apresentado o resultado do indicador através da fórmula: Coluna E / Coluna F. </t>
  </si>
  <si>
    <t xml:space="preserve">Para cada marco (linha da tabela de medição abaixo):
1 - Na coluna E, buscar informação do "Nº de não conformidades de configuração (unid)" da planilha de "Dados", referente ao marco indicado na coluna C.
2 - Na coluna F, buscar informação do "Nº de itens auditados de configuração (unid)" da planilha de "Dados", referente ao marco indicado na coluna C.
3 - Na coluna G, será apresentado o resultado do indicador através da fórmula: Coluna E / Coluna F. </t>
  </si>
  <si>
    <t>Esforço de auditoria GQA/Esforço realizado</t>
  </si>
  <si>
    <t xml:space="preserve">Para cada marco (linha da tabela de medição abaixo):
1 - Na coluna E, buscar informação do "Esforço de auditoria de qualidade (h)" da planilha de "Dados", referente ao marco indicado na coluna C.
2 - Na coluna F, buscar informação do "Esforço Realizado (h) - Actual Cost - AC" da planilha de "Dados", referente ao marco indicado na coluna C.
3 - Na coluna G, será apresentado o resultado do indicador através da fórmula: Coluna E / Coluna F. </t>
  </si>
  <si>
    <t xml:space="preserve">Para cada marco (linha da tabela de medição abaixo):
1 - Na coluna E, buscar informação do "Nº de planos de ação de medição eficazes (unid)" da planilha de "Dados", referente ao marco indicado na coluna C.
2 - Na coluna F, buscar informação do "Nº total de planos de ação do projeto (unid)" da planilha de "Dados", referente ao marco indicado na coluna C.
3 - Na coluna G, será apresentado o resultado do indicador através da fórmula: Coluna E / Coluna F. </t>
  </si>
  <si>
    <t>Percorrer as planilhas de indicadores deste documento e contabilizar a quantidade de indicadores que estão dentro da margem indicado como "Normal" (verde).</t>
  </si>
  <si>
    <t>Número de indicadores dentro do resultado esperado / total de indicadores</t>
  </si>
  <si>
    <t>Número de indicadores dentro do resultado esperado (unid)</t>
  </si>
  <si>
    <t>Contabilizar os indicadores do projeto indicados na planilha "Principal" deste documento.</t>
  </si>
  <si>
    <t xml:space="preserve">Para cada marco (linha da tabela de medição abaixo):
1 - Na coluna E, buscar informação do "Número de indicadores dentro do resultado esperado (unid)" da planilha de "Dados", referente ao marco indicado na coluna C.
2 - Na coluna F, buscar informação do "Número total de indicadores do projeto (unid)" da planilha de "Dados", referente ao marco indicado na coluna C.
3 - Na coluna G, será apresentado o resultado do indicador através da fórmula: Coluna E / Coluna F. </t>
  </si>
  <si>
    <t>PLANEJAMENTO</t>
  </si>
  <si>
    <t>CONSTRUÇÃO 1</t>
  </si>
  <si>
    <t>CONSTRUÇÃO 2</t>
  </si>
  <si>
    <t>ENCERRAMENTO</t>
  </si>
  <si>
    <t>Resultado abaixo ou igual a 0,3 e acima de 0,15, é considerado que o esforço de auditoria de GQA está saindo fora do esperado, necessita de atenção.</t>
  </si>
  <si>
    <t>Resultado acima de 0,3, é considerado que o esforço de auditoria de GQA está acima do esperado e ações imediatas precisam ser tomadas.</t>
  </si>
  <si>
    <t>Resultado abaixo ou igual a 0,3 e acima de 0,15, é considerado que o número de não conformidades QUA está saindo fora do esperado, necessita de atenção.</t>
  </si>
  <si>
    <t>Resultado acima de 0,3, é considerado que o número de não conformidades QUA está acima do esperado e ações imediatas precisam ser tomadas.</t>
  </si>
  <si>
    <t>Resultado abaixo ou igual a 0,3 e acima de 0,15, é considerado que o esforço de auditoria de GCO está saindo fora do esperado, necessita de atenção.</t>
  </si>
  <si>
    <t>Resultado acima de 0,3, é considerado que o esforço de auditoria de GCO está acima do esperado e ações imediatas precisam ser tomadas.</t>
  </si>
  <si>
    <t>Resultado abaixo ou igual a 0,3 e acima de 0,15, é considerado que o número de não conformidades CONF está saindo fora do esperado, necessita de atenção.</t>
  </si>
  <si>
    <t>Resultado acima de 0,3, é considerado que o número de não conformidades CONF está acima do esperado e ações imediatas precisam ser tomadas.</t>
  </si>
  <si>
    <t>Resultado abaixo ou igual a 0,10, é considerado que o esforço gasto em mudanças está dentro do esperado. Nenhuma necessita ser tomada.</t>
  </si>
  <si>
    <t>Resultado abaixo ou igual a 0,10, é considerado que a quantidade de horas utilizadas para correção de bugs está dentro do esperado. Nenhuma necessita ser tomada.</t>
  </si>
  <si>
    <t>Resultado entre 0,9 e 1,1, é considerado que o custo para execução das atividades está conforme esperado. Nenhuma necessita ser tomada.</t>
  </si>
  <si>
    <t>Resultado abaixo ou igual a 0,15, é considerado que o número de não conformidades CONF está conforme esperado. Nenhuma necessita ser tomada. Nenhuma necessita ser tomada.</t>
  </si>
  <si>
    <t>Resultado abaixo ou igual a 0,15, é considerado que o esforço de auditoria de GCO está conforme esperado. Nenhuma necessita ser tomada. Nenhuma necessita ser tomada.</t>
  </si>
  <si>
    <t>Resultado abaixo ou igual a 0,15, é considerado que o número de não conformidades QUA está conforme esperado. Nenhuma necessita ser tomada. Nenhuma necessita ser tomada.</t>
  </si>
  <si>
    <t>Resultado abaixo ou igual a 0,15, é considerado que o esforço de auditoria de GQA está conforme esperado. Nenhuma necessita ser tomada. Nenhuma necessita ser tomada.</t>
  </si>
  <si>
    <t>Resultado acima ou igual a 0,70, é considerado que o número de indicadores atendendo a meta está dentro do esperado. Nenhuma necessita ser tomada.</t>
  </si>
  <si>
    <t>Resultado acima ou igual a 0,7, é considerado que o número de plano de ação eficazes está dentro do esperado. Nenhuma necessita ser tomada.</t>
  </si>
  <si>
    <t>Resultado acima de 0,10 e abaixo ou igual a 0,15, é considerado que a quantidade de mudanças está saindo fora do esperado, necessita de atenção.</t>
  </si>
  <si>
    <t>Resultado acima de 0,15, é considerado que a quantidade de mudanças está acima do esperado e ações imediatas precisam ser tomadas.</t>
  </si>
  <si>
    <t>Resultado abaixo ou igual a 0,10, é considerado que a quantidade de mudanças está dentro do esperado. Nenhuma necessita ser tomada.</t>
  </si>
  <si>
    <t>&lt;nome do projeto&gt;</t>
  </si>
  <si>
    <t>&lt;nome responsáverl&gt;</t>
  </si>
  <si>
    <t>&lt;data criação&gt;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</si>
</sst>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b/>
      <sz val="12"/>
      <color rgb="FF0000FF"/>
      <name val="Calibri"/>
      <family val="2"/>
    </font>
    <font>
      <b/>
      <sz val="12"/>
      <color rgb="FF00B05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FFFF00"/>
      <name val="Calibri"/>
      <family val="2"/>
      <scheme val="minor"/>
    </font>
    <font>
      <b/>
      <sz val="10"/>
      <color theme="1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Tahoma"/>
      <family val="2"/>
    </font>
    <font>
      <b/>
      <sz val="11"/>
      <color rgb="FF0000FF"/>
      <name val="Tahoma"/>
      <family val="2"/>
    </font>
    <font>
      <sz val="8"/>
      <color theme="1"/>
      <name val="Tahoma"/>
      <family val="2"/>
    </font>
    <font>
      <sz val="11"/>
      <color theme="1"/>
      <name val="Tahoma"/>
      <family val="2"/>
    </font>
    <font>
      <sz val="11"/>
      <color rgb="FF0000FF"/>
      <name val="Tahoma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.5"/>
      <color indexed="8"/>
      <name val="Calibri"/>
      <family val="2"/>
    </font>
    <font>
      <b/>
      <sz val="11"/>
      <color indexed="12"/>
      <name val="Tahoma"/>
      <family val="2"/>
    </font>
    <font>
      <u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43" fontId="3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2" fillId="4" borderId="11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3" borderId="0" xfId="0" applyFont="1" applyFill="1" applyBorder="1" applyAlignment="1">
      <alignment horizontal="left" vertical="center" wrapText="1" inden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/>
    <xf numFmtId="0" fontId="21" fillId="5" borderId="1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35" xfId="0" applyFont="1" applyFill="1" applyBorder="1" applyAlignment="1">
      <alignment horizontal="center" vertical="center"/>
    </xf>
    <xf numFmtId="14" fontId="22" fillId="0" borderId="16" xfId="0" applyNumberFormat="1" applyFont="1" applyBorder="1" applyAlignment="1">
      <alignment horizontal="center" vertical="center"/>
    </xf>
    <xf numFmtId="14" fontId="23" fillId="0" borderId="24" xfId="0" applyNumberFormat="1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2" fontId="22" fillId="4" borderId="16" xfId="0" applyNumberFormat="1" applyFont="1" applyFill="1" applyBorder="1" applyAlignment="1">
      <alignment horizontal="center" vertical="center"/>
    </xf>
    <xf numFmtId="14" fontId="22" fillId="0" borderId="22" xfId="0" applyNumberFormat="1" applyFont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14" fontId="22" fillId="0" borderId="17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2" fontId="24" fillId="0" borderId="32" xfId="0" applyNumberFormat="1" applyFont="1" applyBorder="1" applyAlignment="1">
      <alignment horizontal="center" vertical="center"/>
    </xf>
    <xf numFmtId="2" fontId="25" fillId="0" borderId="37" xfId="0" applyNumberFormat="1" applyFont="1" applyBorder="1" applyAlignment="1">
      <alignment horizontal="center" vertical="center"/>
    </xf>
    <xf numFmtId="2" fontId="22" fillId="4" borderId="17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2" fillId="3" borderId="0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9" fillId="6" borderId="25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4" fillId="0" borderId="33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4" fillId="0" borderId="32" xfId="0" applyNumberFormat="1" applyFont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0" fillId="0" borderId="0" xfId="0" applyFont="1"/>
    <xf numFmtId="0" fontId="29" fillId="0" borderId="0" xfId="0" applyFont="1"/>
    <xf numFmtId="0" fontId="30" fillId="3" borderId="25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top" wrapText="1"/>
    </xf>
    <xf numFmtId="0" fontId="30" fillId="3" borderId="22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left" vertical="center" wrapText="1" indent="1"/>
    </xf>
    <xf numFmtId="0" fontId="16" fillId="0" borderId="22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center" wrapText="1" indent="1"/>
    </xf>
    <xf numFmtId="0" fontId="30" fillId="3" borderId="27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wrapText="1" indent="1"/>
    </xf>
    <xf numFmtId="0" fontId="16" fillId="0" borderId="17" xfId="0" applyFont="1" applyBorder="1" applyAlignment="1">
      <alignment horizontal="left" vertical="top" wrapText="1"/>
    </xf>
    <xf numFmtId="0" fontId="26" fillId="0" borderId="0" xfId="0" applyFont="1"/>
    <xf numFmtId="0" fontId="0" fillId="0" borderId="0" xfId="0" applyAlignment="1">
      <alignment horizontal="left"/>
    </xf>
    <xf numFmtId="16" fontId="32" fillId="12" borderId="3" xfId="0" applyNumberFormat="1" applyFont="1" applyFill="1" applyBorder="1" applyAlignment="1">
      <alignment horizontal="center" vertical="center"/>
    </xf>
    <xf numFmtId="16" fontId="32" fillId="12" borderId="4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5" borderId="3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wrapText="1"/>
    </xf>
    <xf numFmtId="2" fontId="24" fillId="0" borderId="33" xfId="0" applyNumberFormat="1" applyFont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2" fontId="24" fillId="0" borderId="32" xfId="0" applyNumberFormat="1" applyFont="1" applyBorder="1" applyAlignment="1">
      <alignment horizontal="center" vertical="center" wrapText="1"/>
    </xf>
    <xf numFmtId="2" fontId="25" fillId="0" borderId="37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" fontId="23" fillId="0" borderId="2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16" fontId="31" fillId="4" borderId="1" xfId="0" applyNumberFormat="1" applyFont="1" applyFill="1" applyBorder="1" applyAlignment="1">
      <alignment horizontal="center" vertical="center"/>
    </xf>
    <xf numFmtId="16" fontId="31" fillId="3" borderId="1" xfId="0" applyNumberFormat="1" applyFont="1" applyFill="1" applyBorder="1" applyAlignment="1">
      <alignment horizontal="center" vertical="center"/>
    </xf>
    <xf numFmtId="16" fontId="31" fillId="0" borderId="1" xfId="0" applyNumberFormat="1" applyFont="1" applyFill="1" applyBorder="1" applyAlignment="1">
      <alignment horizontal="center" vertical="center"/>
    </xf>
    <xf numFmtId="43" fontId="24" fillId="0" borderId="33" xfId="1" applyFont="1" applyBorder="1" applyAlignment="1">
      <alignment horizontal="center" vertical="center" wrapText="1"/>
    </xf>
    <xf numFmtId="43" fontId="24" fillId="0" borderId="1" xfId="1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left" vertical="center" wrapText="1" indent="1"/>
    </xf>
    <xf numFmtId="0" fontId="15" fillId="0" borderId="19" xfId="0" applyFont="1" applyFill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0" fillId="3" borderId="0" xfId="0" applyFill="1" applyBorder="1" applyAlignment="1"/>
    <xf numFmtId="0" fontId="0" fillId="3" borderId="0" xfId="0" applyFill="1" applyAlignment="1">
      <alignment horizontal="center" vertical="center"/>
    </xf>
    <xf numFmtId="0" fontId="33" fillId="6" borderId="1" xfId="0" applyFont="1" applyFill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left" vertical="center"/>
    </xf>
    <xf numFmtId="0" fontId="33" fillId="6" borderId="1" xfId="0" applyFont="1" applyFill="1" applyBorder="1" applyAlignment="1">
      <alignment vertical="center" wrapText="1"/>
    </xf>
    <xf numFmtId="0" fontId="24" fillId="0" borderId="33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33" fillId="6" borderId="26" xfId="0" applyFont="1" applyFill="1" applyBorder="1" applyAlignment="1">
      <alignment horizontal="center" vertical="center"/>
    </xf>
    <xf numFmtId="0" fontId="33" fillId="6" borderId="33" xfId="0" applyFont="1" applyFill="1" applyBorder="1" applyAlignment="1">
      <alignment vertical="center"/>
    </xf>
    <xf numFmtId="16" fontId="31" fillId="4" borderId="33" xfId="0" applyNumberFormat="1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left" vertical="center" wrapText="1"/>
    </xf>
    <xf numFmtId="0" fontId="33" fillId="3" borderId="42" xfId="0" applyFont="1" applyFill="1" applyBorder="1" applyAlignment="1">
      <alignment horizontal="center" vertical="center"/>
    </xf>
    <xf numFmtId="0" fontId="33" fillId="0" borderId="43" xfId="0" applyFont="1" applyBorder="1" applyAlignment="1">
      <alignment horizontal="left" vertical="center" wrapText="1"/>
    </xf>
    <xf numFmtId="0" fontId="33" fillId="6" borderId="42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0" borderId="43" xfId="0" applyFont="1" applyBorder="1" applyAlignment="1">
      <alignment horizontal="left" vertical="center"/>
    </xf>
    <xf numFmtId="0" fontId="34" fillId="0" borderId="43" xfId="0" applyFont="1" applyFill="1" applyBorder="1" applyAlignment="1">
      <alignment horizontal="left" wrapText="1"/>
    </xf>
    <xf numFmtId="0" fontId="33" fillId="6" borderId="44" xfId="0" applyFont="1" applyFill="1" applyBorder="1" applyAlignment="1">
      <alignment horizontal="center" vertical="center"/>
    </xf>
    <xf numFmtId="0" fontId="33" fillId="6" borderId="32" xfId="0" applyFont="1" applyFill="1" applyBorder="1" applyAlignment="1">
      <alignment horizontal="left" vertical="center"/>
    </xf>
    <xf numFmtId="16" fontId="31" fillId="4" borderId="32" xfId="0" applyNumberFormat="1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horizontal="center" vertical="center"/>
    </xf>
    <xf numFmtId="0" fontId="34" fillId="3" borderId="45" xfId="0" applyFont="1" applyFill="1" applyBorder="1" applyAlignment="1">
      <alignment vertical="center" wrapText="1"/>
    </xf>
    <xf numFmtId="2" fontId="41" fillId="16" borderId="16" xfId="0" applyNumberFormat="1" applyFont="1" applyFill="1" applyBorder="1" applyAlignment="1">
      <alignment horizontal="center" vertical="center"/>
    </xf>
    <xf numFmtId="2" fontId="41" fillId="16" borderId="17" xfId="0" applyNumberFormat="1" applyFont="1" applyFill="1" applyBorder="1" applyAlignment="1">
      <alignment horizontal="center" vertical="center"/>
    </xf>
    <xf numFmtId="0" fontId="42" fillId="0" borderId="0" xfId="0" applyFont="1"/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14" fontId="2" fillId="4" borderId="21" xfId="0" applyNumberFormat="1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8" fillId="9" borderId="14" xfId="0" applyFont="1" applyFill="1" applyBorder="1" applyAlignment="1">
      <alignment horizontal="center" vertical="center"/>
    </xf>
    <xf numFmtId="0" fontId="28" fillId="9" borderId="20" xfId="0" applyFont="1" applyFill="1" applyBorder="1" applyAlignment="1">
      <alignment horizontal="center" vertical="center"/>
    </xf>
    <xf numFmtId="0" fontId="28" fillId="9" borderId="16" xfId="0" applyFont="1" applyFill="1" applyBorder="1" applyAlignment="1">
      <alignment horizontal="center" vertical="center"/>
    </xf>
    <xf numFmtId="0" fontId="28" fillId="9" borderId="17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1" borderId="21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16" fontId="32" fillId="12" borderId="26" xfId="0" applyNumberFormat="1" applyFont="1" applyFill="1" applyBorder="1" applyAlignment="1">
      <alignment horizontal="center" vertical="center"/>
    </xf>
    <xf numFmtId="16" fontId="32" fillId="12" borderId="13" xfId="0" applyNumberFormat="1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8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29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0" fillId="3" borderId="8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3" borderId="0" xfId="0" applyFill="1" applyBorder="1" applyAlignment="1"/>
    <xf numFmtId="0" fontId="20" fillId="13" borderId="6" xfId="0" applyFont="1" applyFill="1" applyBorder="1" applyAlignment="1">
      <alignment horizontal="center" vertical="center"/>
    </xf>
    <xf numFmtId="0" fontId="20" fillId="13" borderId="18" xfId="0" applyFont="1" applyFill="1" applyBorder="1" applyAlignment="1">
      <alignment horizontal="center" vertical="center"/>
    </xf>
    <xf numFmtId="0" fontId="20" fillId="13" borderId="7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14" borderId="6" xfId="0" applyFont="1" applyFill="1" applyBorder="1" applyAlignment="1">
      <alignment horizontal="center" vertical="center"/>
    </xf>
    <xf numFmtId="0" fontId="26" fillId="14" borderId="7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vertical="center" wrapText="1" shrinkToFit="1"/>
    </xf>
    <xf numFmtId="0" fontId="4" fillId="4" borderId="40" xfId="0" applyFont="1" applyFill="1" applyBorder="1" applyAlignment="1">
      <alignment vertical="center" wrapText="1" shrinkToFit="1"/>
    </xf>
    <xf numFmtId="0" fontId="4" fillId="4" borderId="41" xfId="0" applyFont="1" applyFill="1" applyBorder="1" applyAlignment="1">
      <alignment vertical="center" wrapText="1" shrinkToFit="1"/>
    </xf>
    <xf numFmtId="0" fontId="4" fillId="4" borderId="38" xfId="0" applyFont="1" applyFill="1" applyBorder="1" applyAlignment="1">
      <alignment vertical="center" wrapText="1" shrinkToFit="1"/>
    </xf>
    <xf numFmtId="0" fontId="4" fillId="4" borderId="30" xfId="0" applyFont="1" applyFill="1" applyBorder="1" applyAlignment="1">
      <alignment vertical="center" wrapText="1" shrinkToFit="1"/>
    </xf>
    <xf numFmtId="0" fontId="4" fillId="4" borderId="31" xfId="0" applyFont="1" applyFill="1" applyBorder="1" applyAlignment="1">
      <alignment vertical="center" wrapText="1" shrinkToFit="1"/>
    </xf>
    <xf numFmtId="0" fontId="17" fillId="13" borderId="6" xfId="0" applyFont="1" applyFill="1" applyBorder="1" applyAlignment="1">
      <alignment horizontal="center" vertical="center"/>
    </xf>
    <xf numFmtId="0" fontId="17" fillId="13" borderId="18" xfId="0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18" xfId="0" applyFont="1" applyFill="1" applyBorder="1" applyAlignment="1">
      <alignment horizontal="center" vertical="center"/>
    </xf>
    <xf numFmtId="0" fontId="18" fillId="13" borderId="7" xfId="0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left" vertical="top" wrapText="1"/>
    </xf>
    <xf numFmtId="0" fontId="36" fillId="3" borderId="9" xfId="0" applyFont="1" applyFill="1" applyBorder="1" applyAlignment="1">
      <alignment horizontal="left" vertical="top" wrapText="1"/>
    </xf>
    <xf numFmtId="0" fontId="36" fillId="3" borderId="11" xfId="0" applyFont="1" applyFill="1" applyBorder="1" applyAlignment="1">
      <alignment horizontal="left" vertical="top" wrapText="1"/>
    </xf>
    <xf numFmtId="0" fontId="36" fillId="3" borderId="12" xfId="0" applyFont="1" applyFill="1" applyBorder="1" applyAlignment="1">
      <alignment horizontal="left" vertical="top" wrapText="1"/>
    </xf>
    <xf numFmtId="0" fontId="40" fillId="15" borderId="8" xfId="0" applyFont="1" applyFill="1" applyBorder="1" applyAlignment="1">
      <alignment horizontal="left" vertical="top" wrapText="1"/>
    </xf>
    <xf numFmtId="0" fontId="40" fillId="15" borderId="9" xfId="0" applyFont="1" applyFill="1" applyBorder="1" applyAlignment="1">
      <alignment horizontal="left" vertical="top" wrapText="1"/>
    </xf>
    <xf numFmtId="0" fontId="40" fillId="15" borderId="11" xfId="0" applyFont="1" applyFill="1" applyBorder="1" applyAlignment="1">
      <alignment horizontal="left" vertical="top" wrapText="1"/>
    </xf>
    <xf numFmtId="0" fontId="40" fillId="15" borderId="12" xfId="0" applyFont="1" applyFill="1" applyBorder="1" applyAlignment="1">
      <alignment horizontal="left" vertical="top" wrapText="1"/>
    </xf>
  </cellXfs>
  <cellStyles count="8">
    <cellStyle name="Hiperlink" xfId="2" builtinId="8" hidden="1"/>
    <cellStyle name="Hiperlink" xfId="4" builtinId="8" hidden="1"/>
    <cellStyle name="Hiperlink" xfId="6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Normal" xfId="0" builtinId="0"/>
    <cellStyle name="Vírgula" xfId="1" builtinId="3"/>
  </cellStyles>
  <dxfs count="4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33CC"/>
      </font>
    </dxf>
    <dxf>
      <font>
        <color rgb="FF00642D"/>
      </font>
    </dxf>
    <dxf>
      <font>
        <color theme="9" tint="-0.499984740745262"/>
      </font>
    </dxf>
    <dxf>
      <font>
        <color rgb="FFFF9933"/>
      </font>
    </dxf>
    <dxf>
      <font>
        <color rgb="FFFF0000"/>
      </font>
    </dxf>
    <dxf>
      <font>
        <color rgb="FF7030A0"/>
      </font>
    </dxf>
  </dxfs>
  <tableStyles count="0" defaultTableStyle="TableStyleMedium2" defaultPivotStyle="PivotStyleLight16"/>
  <colors>
    <mruColors>
      <color rgb="FFFF9933"/>
      <color rgb="FFFFCC00"/>
      <color rgb="FFFFFF00"/>
      <color rgb="FF00642D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'Ind-1'!$D$14:$D$19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'Ind-1'!$G$14:$G$19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19360"/>
        <c:axId val="98349824"/>
      </c:lineChart>
      <c:catAx>
        <c:axId val="98319360"/>
        <c:scaling>
          <c:orientation val="minMax"/>
        </c:scaling>
        <c:delete val="0"/>
        <c:axPos val="b"/>
        <c:numFmt formatCode="Geral" sourceLinked="1"/>
        <c:majorTickMark val="out"/>
        <c:minorTickMark val="none"/>
        <c:tickLblPos val="nextTo"/>
        <c:crossAx val="98349824"/>
        <c:crosses val="autoZero"/>
        <c:auto val="0"/>
        <c:lblAlgn val="ctr"/>
        <c:lblOffset val="100"/>
        <c:noMultiLvlLbl val="1"/>
      </c:catAx>
      <c:valAx>
        <c:axId val="98349824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983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61293356848912"/>
          <c:h val="0.200087474504754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'Ind-10'!$D$14:$D$19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'Ind-10'!$G$14:$G$19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8128"/>
        <c:axId val="115085696"/>
      </c:lineChart>
      <c:catAx>
        <c:axId val="113728128"/>
        <c:scaling>
          <c:orientation val="minMax"/>
        </c:scaling>
        <c:delete val="0"/>
        <c:axPos val="b"/>
        <c:numFmt formatCode="dd/mm/aaaa" sourceLinked="1"/>
        <c:majorTickMark val="out"/>
        <c:minorTickMark val="none"/>
        <c:tickLblPos val="nextTo"/>
        <c:crossAx val="115085696"/>
        <c:crosses val="autoZero"/>
        <c:auto val="0"/>
        <c:lblAlgn val="ctr"/>
        <c:lblOffset val="100"/>
        <c:noMultiLvlLbl val="1"/>
      </c:catAx>
      <c:valAx>
        <c:axId val="115085696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113728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5066444401242801"/>
          <c:h val="0.17598935724683101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'Ind-11'!$D$14:$D$19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'Ind-11'!$G$14:$G$19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61344"/>
        <c:axId val="115163136"/>
      </c:lineChart>
      <c:catAx>
        <c:axId val="115161344"/>
        <c:scaling>
          <c:orientation val="minMax"/>
        </c:scaling>
        <c:delete val="0"/>
        <c:axPos val="b"/>
        <c:numFmt formatCode="dd/mm/aaaa" sourceLinked="1"/>
        <c:majorTickMark val="out"/>
        <c:minorTickMark val="none"/>
        <c:tickLblPos val="nextTo"/>
        <c:crossAx val="115163136"/>
        <c:crosses val="autoZero"/>
        <c:auto val="0"/>
        <c:lblAlgn val="ctr"/>
        <c:lblOffset val="100"/>
        <c:noMultiLvlLbl val="1"/>
      </c:catAx>
      <c:valAx>
        <c:axId val="115163136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115161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5066444401242801"/>
          <c:h val="0.181966351917456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'Ind-12'!$D$14:$D$19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'Ind-12'!$G$14:$G$19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96096"/>
        <c:axId val="118197632"/>
      </c:lineChart>
      <c:catAx>
        <c:axId val="118196096"/>
        <c:scaling>
          <c:orientation val="minMax"/>
        </c:scaling>
        <c:delete val="0"/>
        <c:axPos val="b"/>
        <c:numFmt formatCode="dd/mm/aaaa" sourceLinked="1"/>
        <c:majorTickMark val="out"/>
        <c:minorTickMark val="none"/>
        <c:tickLblPos val="nextTo"/>
        <c:crossAx val="118197632"/>
        <c:crosses val="autoZero"/>
        <c:auto val="0"/>
        <c:lblAlgn val="ctr"/>
        <c:lblOffset val="100"/>
        <c:noMultiLvlLbl val="1"/>
      </c:catAx>
      <c:valAx>
        <c:axId val="118197632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118196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5066444401242801"/>
          <c:h val="0.181966351917456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'Ind-2'!$E$14:$E$19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'Ind-2'!$H$14:$H$19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14016"/>
        <c:axId val="99815808"/>
      </c:lineChart>
      <c:catAx>
        <c:axId val="99814016"/>
        <c:scaling>
          <c:orientation val="minMax"/>
        </c:scaling>
        <c:delete val="0"/>
        <c:axPos val="b"/>
        <c:numFmt formatCode="dd/mm/aaaa" sourceLinked="1"/>
        <c:majorTickMark val="out"/>
        <c:minorTickMark val="none"/>
        <c:tickLblPos val="nextTo"/>
        <c:crossAx val="99815808"/>
        <c:crosses val="autoZero"/>
        <c:auto val="0"/>
        <c:lblAlgn val="ctr"/>
        <c:lblOffset val="100"/>
        <c:noMultiLvlLbl val="1"/>
      </c:catAx>
      <c:valAx>
        <c:axId val="99815808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99814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5066444401242801"/>
          <c:h val="0.20874926600117399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'Ind-3'!$D$14:$D$19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'Ind-3'!$G$14:$G$19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93312"/>
        <c:axId val="98099200"/>
      </c:lineChart>
      <c:catAx>
        <c:axId val="98093312"/>
        <c:scaling>
          <c:orientation val="minMax"/>
        </c:scaling>
        <c:delete val="0"/>
        <c:axPos val="b"/>
        <c:numFmt formatCode="dd/mm/aaaa" sourceLinked="1"/>
        <c:majorTickMark val="out"/>
        <c:minorTickMark val="none"/>
        <c:tickLblPos val="nextTo"/>
        <c:crossAx val="98099200"/>
        <c:crosses val="autoZero"/>
        <c:auto val="0"/>
        <c:lblAlgn val="ctr"/>
        <c:lblOffset val="100"/>
        <c:noMultiLvlLbl val="1"/>
      </c:catAx>
      <c:valAx>
        <c:axId val="98099200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9809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5066444401242801"/>
          <c:h val="0.186903421472086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'Ind-4'!$D$14:$D$19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'Ind-4'!$G$14:$G$19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51968"/>
        <c:axId val="100057856"/>
      </c:lineChart>
      <c:catAx>
        <c:axId val="100051968"/>
        <c:scaling>
          <c:orientation val="minMax"/>
        </c:scaling>
        <c:delete val="0"/>
        <c:axPos val="b"/>
        <c:numFmt formatCode="dd/mm/aaaa" sourceLinked="1"/>
        <c:majorTickMark val="out"/>
        <c:minorTickMark val="none"/>
        <c:tickLblPos val="nextTo"/>
        <c:crossAx val="100057856"/>
        <c:crosses val="autoZero"/>
        <c:auto val="0"/>
        <c:lblAlgn val="ctr"/>
        <c:lblOffset val="100"/>
        <c:noMultiLvlLbl val="1"/>
      </c:catAx>
      <c:valAx>
        <c:axId val="100057856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10005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5066444401242801"/>
          <c:h val="0.19443984656682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'Ind-5'!$D$14:$D$19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'Ind-5'!$G$14:$G$19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62304"/>
        <c:axId val="103874944"/>
      </c:lineChart>
      <c:catAx>
        <c:axId val="101362304"/>
        <c:scaling>
          <c:orientation val="minMax"/>
        </c:scaling>
        <c:delete val="0"/>
        <c:axPos val="b"/>
        <c:numFmt formatCode="dd/mm/aaaa" sourceLinked="1"/>
        <c:majorTickMark val="out"/>
        <c:minorTickMark val="none"/>
        <c:tickLblPos val="nextTo"/>
        <c:crossAx val="103874944"/>
        <c:crosses val="autoZero"/>
        <c:auto val="0"/>
        <c:lblAlgn val="ctr"/>
        <c:lblOffset val="100"/>
        <c:noMultiLvlLbl val="1"/>
      </c:catAx>
      <c:valAx>
        <c:axId val="103874944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10136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5066444401242801"/>
          <c:h val="0.19288432844752601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'Ind-6'!$D$14:$D$19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'Ind-6'!$G$14:$G$19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82528"/>
        <c:axId val="102584320"/>
      </c:lineChart>
      <c:catAx>
        <c:axId val="102582528"/>
        <c:scaling>
          <c:orientation val="minMax"/>
        </c:scaling>
        <c:delete val="0"/>
        <c:axPos val="b"/>
        <c:numFmt formatCode="dd/mm/aaaa" sourceLinked="1"/>
        <c:majorTickMark val="out"/>
        <c:minorTickMark val="none"/>
        <c:tickLblPos val="nextTo"/>
        <c:crossAx val="102584320"/>
        <c:crosses val="autoZero"/>
        <c:auto val="0"/>
        <c:lblAlgn val="ctr"/>
        <c:lblOffset val="100"/>
        <c:noMultiLvlLbl val="1"/>
      </c:catAx>
      <c:valAx>
        <c:axId val="102584320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102582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5066444401242801"/>
          <c:h val="0.17283542730019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'Ind-7'!$D$14:$D$19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'Ind-7'!$G$14:$G$19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64064"/>
        <c:axId val="102665600"/>
      </c:lineChart>
      <c:catAx>
        <c:axId val="102664064"/>
        <c:scaling>
          <c:orientation val="minMax"/>
        </c:scaling>
        <c:delete val="0"/>
        <c:axPos val="b"/>
        <c:numFmt formatCode="dd/mm/aaaa" sourceLinked="1"/>
        <c:majorTickMark val="out"/>
        <c:minorTickMark val="none"/>
        <c:tickLblPos val="nextTo"/>
        <c:crossAx val="102665600"/>
        <c:crosses val="autoZero"/>
        <c:auto val="0"/>
        <c:lblAlgn val="ctr"/>
        <c:lblOffset val="100"/>
        <c:noMultiLvlLbl val="1"/>
      </c:catAx>
      <c:valAx>
        <c:axId val="102665600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102664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5066444401242801"/>
          <c:h val="0.181966351917456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'Ind-8'!$D$14:$D$19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'Ind-8'!$G$14:$G$19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87008"/>
        <c:axId val="113388544"/>
      </c:lineChart>
      <c:catAx>
        <c:axId val="113387008"/>
        <c:scaling>
          <c:orientation val="minMax"/>
        </c:scaling>
        <c:delete val="0"/>
        <c:axPos val="b"/>
        <c:numFmt formatCode="dd/mm/aaaa" sourceLinked="1"/>
        <c:majorTickMark val="out"/>
        <c:minorTickMark val="none"/>
        <c:tickLblPos val="nextTo"/>
        <c:crossAx val="113388544"/>
        <c:crosses val="autoZero"/>
        <c:auto val="0"/>
        <c:lblAlgn val="ctr"/>
        <c:lblOffset val="100"/>
        <c:noMultiLvlLbl val="1"/>
      </c:catAx>
      <c:valAx>
        <c:axId val="113388544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113387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5066444401242801"/>
          <c:h val="0.174714072534493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Resultado Indicador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meta</c:v>
          </c:tx>
          <c:val>
            <c:numRef>
              <c:f>'Ind-9'!$D$14:$D$19</c:f>
              <c:numCache>
                <c:formatCode>Geral</c:formatCode>
                <c:ptCount val="6"/>
              </c:numCache>
            </c:numRef>
          </c:val>
          <c:smooth val="0"/>
        </c:ser>
        <c:ser>
          <c:idx val="0"/>
          <c:order val="1"/>
          <c:tx>
            <c:v>resultado</c:v>
          </c:tx>
          <c:cat>
            <c:strRef>
              <c:f>'Ind-1'!$C$14:$C$19</c:f>
              <c:strCache>
                <c:ptCount val="6"/>
                <c:pt idx="0">
                  <c:v>PLANEJAMENTO</c:v>
                </c:pt>
                <c:pt idx="1">
                  <c:v>CONSTRUÇÃO 1</c:v>
                </c:pt>
                <c:pt idx="2">
                  <c:v>CONSTRUÇÃO 2</c:v>
                </c:pt>
                <c:pt idx="3">
                  <c:v>#REF!</c:v>
                </c:pt>
                <c:pt idx="4">
                  <c:v>#REF!</c:v>
                </c:pt>
                <c:pt idx="5">
                  <c:v>ENCERRAMENTO</c:v>
                </c:pt>
              </c:strCache>
            </c:strRef>
          </c:cat>
          <c:val>
            <c:numRef>
              <c:f>'Ind-9'!$G$14:$G$19</c:f>
              <c:numCache>
                <c:formatCode>0,00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46368"/>
        <c:axId val="113547904"/>
      </c:lineChart>
      <c:catAx>
        <c:axId val="113546368"/>
        <c:scaling>
          <c:orientation val="minMax"/>
        </c:scaling>
        <c:delete val="0"/>
        <c:axPos val="b"/>
        <c:numFmt formatCode="dd/mm/aaaa" sourceLinked="1"/>
        <c:majorTickMark val="out"/>
        <c:minorTickMark val="none"/>
        <c:tickLblPos val="nextTo"/>
        <c:crossAx val="113547904"/>
        <c:crosses val="autoZero"/>
        <c:auto val="0"/>
        <c:lblAlgn val="ctr"/>
        <c:lblOffset val="100"/>
        <c:noMultiLvlLbl val="1"/>
      </c:catAx>
      <c:valAx>
        <c:axId val="113547904"/>
        <c:scaling>
          <c:orientation val="minMax"/>
        </c:scaling>
        <c:delete val="0"/>
        <c:axPos val="l"/>
        <c:majorGridlines/>
        <c:numFmt formatCode="Geral" sourceLinked="1"/>
        <c:majorTickMark val="out"/>
        <c:minorTickMark val="none"/>
        <c:tickLblPos val="nextTo"/>
        <c:crossAx val="11354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60231359968904"/>
          <c:y val="0.124999359836446"/>
          <c:w val="0.15066444401242801"/>
          <c:h val="0.19059716344665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19049</xdr:rowOff>
    </xdr:from>
    <xdr:to>
      <xdr:col>15</xdr:col>
      <xdr:colOff>590549</xdr:colOff>
      <xdr:row>20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533400</xdr:colOff>
      <xdr:row>15</xdr:row>
      <xdr:rowOff>180975</xdr:rowOff>
    </xdr:from>
    <xdr:to>
      <xdr:col>15</xdr:col>
      <xdr:colOff>209550</xdr:colOff>
      <xdr:row>17</xdr:row>
      <xdr:rowOff>123826</xdr:rowOff>
    </xdr:to>
    <xdr:sp macro="" textlink="">
      <xdr:nvSpPr>
        <xdr:cNvPr id="3" name="Seta para baixo 2"/>
        <xdr:cNvSpPr/>
      </xdr:nvSpPr>
      <xdr:spPr>
        <a:xfrm>
          <a:off x="11068050" y="7581900"/>
          <a:ext cx="285750" cy="32385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19048</xdr:rowOff>
    </xdr:from>
    <xdr:to>
      <xdr:col>16</xdr:col>
      <xdr:colOff>466725</xdr:colOff>
      <xdr:row>20</xdr:row>
      <xdr:rowOff>85724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15</xdr:row>
      <xdr:rowOff>180975</xdr:rowOff>
    </xdr:from>
    <xdr:to>
      <xdr:col>16</xdr:col>
      <xdr:colOff>209550</xdr:colOff>
      <xdr:row>17</xdr:row>
      <xdr:rowOff>123826</xdr:rowOff>
    </xdr:to>
    <xdr:sp macro="" textlink="">
      <xdr:nvSpPr>
        <xdr:cNvPr id="5" name="Seta para baixo 4"/>
        <xdr:cNvSpPr/>
      </xdr:nvSpPr>
      <xdr:spPr>
        <a:xfrm flipV="1">
          <a:off x="11382375" y="3924300"/>
          <a:ext cx="285750" cy="34290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19048</xdr:rowOff>
    </xdr:from>
    <xdr:to>
      <xdr:col>16</xdr:col>
      <xdr:colOff>466725</xdr:colOff>
      <xdr:row>20</xdr:row>
      <xdr:rowOff>85724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15</xdr:row>
      <xdr:rowOff>180975</xdr:rowOff>
    </xdr:from>
    <xdr:to>
      <xdr:col>16</xdr:col>
      <xdr:colOff>209550</xdr:colOff>
      <xdr:row>17</xdr:row>
      <xdr:rowOff>123826</xdr:rowOff>
    </xdr:to>
    <xdr:sp macro="" textlink="">
      <xdr:nvSpPr>
        <xdr:cNvPr id="5" name="Seta para baixo 4"/>
        <xdr:cNvSpPr/>
      </xdr:nvSpPr>
      <xdr:spPr>
        <a:xfrm flipV="1">
          <a:off x="11363325" y="3838575"/>
          <a:ext cx="285750" cy="34290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19048</xdr:rowOff>
    </xdr:from>
    <xdr:to>
      <xdr:col>16</xdr:col>
      <xdr:colOff>466725</xdr:colOff>
      <xdr:row>20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15</xdr:row>
      <xdr:rowOff>180975</xdr:rowOff>
    </xdr:from>
    <xdr:to>
      <xdr:col>16</xdr:col>
      <xdr:colOff>209550</xdr:colOff>
      <xdr:row>17</xdr:row>
      <xdr:rowOff>123826</xdr:rowOff>
    </xdr:to>
    <xdr:sp macro="" textlink="">
      <xdr:nvSpPr>
        <xdr:cNvPr id="3" name="Seta para baixo 2"/>
        <xdr:cNvSpPr/>
      </xdr:nvSpPr>
      <xdr:spPr>
        <a:xfrm flipV="1">
          <a:off x="11487150" y="3838575"/>
          <a:ext cx="266700" cy="34290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171449</xdr:colOff>
      <xdr:row>10</xdr:row>
      <xdr:rowOff>19048</xdr:rowOff>
    </xdr:from>
    <xdr:to>
      <xdr:col>17</xdr:col>
      <xdr:colOff>466725</xdr:colOff>
      <xdr:row>20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15</xdr:row>
      <xdr:rowOff>180975</xdr:rowOff>
    </xdr:from>
    <xdr:to>
      <xdr:col>17</xdr:col>
      <xdr:colOff>209550</xdr:colOff>
      <xdr:row>17</xdr:row>
      <xdr:rowOff>123826</xdr:rowOff>
    </xdr:to>
    <xdr:sp macro="" textlink="">
      <xdr:nvSpPr>
        <xdr:cNvPr id="3" name="Seta para baixo 2"/>
        <xdr:cNvSpPr/>
      </xdr:nvSpPr>
      <xdr:spPr>
        <a:xfrm>
          <a:off x="11325225" y="3562350"/>
          <a:ext cx="352425" cy="32385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19048</xdr:rowOff>
    </xdr:from>
    <xdr:to>
      <xdr:col>16</xdr:col>
      <xdr:colOff>466725</xdr:colOff>
      <xdr:row>20</xdr:row>
      <xdr:rowOff>85724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15</xdr:row>
      <xdr:rowOff>180975</xdr:rowOff>
    </xdr:from>
    <xdr:to>
      <xdr:col>16</xdr:col>
      <xdr:colOff>209550</xdr:colOff>
      <xdr:row>17</xdr:row>
      <xdr:rowOff>123826</xdr:rowOff>
    </xdr:to>
    <xdr:sp macro="" textlink="">
      <xdr:nvSpPr>
        <xdr:cNvPr id="9" name="Seta para baixo 8"/>
        <xdr:cNvSpPr/>
      </xdr:nvSpPr>
      <xdr:spPr>
        <a:xfrm>
          <a:off x="10982325" y="3552825"/>
          <a:ext cx="285750" cy="32385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19048</xdr:rowOff>
    </xdr:from>
    <xdr:to>
      <xdr:col>16</xdr:col>
      <xdr:colOff>466725</xdr:colOff>
      <xdr:row>20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15</xdr:row>
      <xdr:rowOff>180975</xdr:rowOff>
    </xdr:from>
    <xdr:to>
      <xdr:col>16</xdr:col>
      <xdr:colOff>209550</xdr:colOff>
      <xdr:row>17</xdr:row>
      <xdr:rowOff>123826</xdr:rowOff>
    </xdr:to>
    <xdr:sp macro="" textlink="">
      <xdr:nvSpPr>
        <xdr:cNvPr id="3" name="Seta para baixo 2"/>
        <xdr:cNvSpPr/>
      </xdr:nvSpPr>
      <xdr:spPr>
        <a:xfrm>
          <a:off x="10982325" y="3552825"/>
          <a:ext cx="285750" cy="32385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19048</xdr:rowOff>
    </xdr:from>
    <xdr:to>
      <xdr:col>16</xdr:col>
      <xdr:colOff>466725</xdr:colOff>
      <xdr:row>20</xdr:row>
      <xdr:rowOff>85724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15</xdr:row>
      <xdr:rowOff>180975</xdr:rowOff>
    </xdr:from>
    <xdr:to>
      <xdr:col>16</xdr:col>
      <xdr:colOff>209550</xdr:colOff>
      <xdr:row>17</xdr:row>
      <xdr:rowOff>123826</xdr:rowOff>
    </xdr:to>
    <xdr:sp macro="" textlink="">
      <xdr:nvSpPr>
        <xdr:cNvPr id="5" name="Seta para baixo 4"/>
        <xdr:cNvSpPr/>
      </xdr:nvSpPr>
      <xdr:spPr>
        <a:xfrm>
          <a:off x="10848975" y="3686175"/>
          <a:ext cx="285750" cy="32385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19048</xdr:rowOff>
    </xdr:from>
    <xdr:to>
      <xdr:col>16</xdr:col>
      <xdr:colOff>466725</xdr:colOff>
      <xdr:row>20</xdr:row>
      <xdr:rowOff>85724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15</xdr:row>
      <xdr:rowOff>180975</xdr:rowOff>
    </xdr:from>
    <xdr:to>
      <xdr:col>16</xdr:col>
      <xdr:colOff>209550</xdr:colOff>
      <xdr:row>17</xdr:row>
      <xdr:rowOff>123826</xdr:rowOff>
    </xdr:to>
    <xdr:sp macro="" textlink="">
      <xdr:nvSpPr>
        <xdr:cNvPr id="5" name="Seta para baixo 4"/>
        <xdr:cNvSpPr/>
      </xdr:nvSpPr>
      <xdr:spPr>
        <a:xfrm>
          <a:off x="10848975" y="3686175"/>
          <a:ext cx="285750" cy="32385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19048</xdr:rowOff>
    </xdr:from>
    <xdr:to>
      <xdr:col>16</xdr:col>
      <xdr:colOff>466725</xdr:colOff>
      <xdr:row>20</xdr:row>
      <xdr:rowOff>85724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15</xdr:row>
      <xdr:rowOff>180975</xdr:rowOff>
    </xdr:from>
    <xdr:to>
      <xdr:col>16</xdr:col>
      <xdr:colOff>209550</xdr:colOff>
      <xdr:row>17</xdr:row>
      <xdr:rowOff>123826</xdr:rowOff>
    </xdr:to>
    <xdr:sp macro="" textlink="">
      <xdr:nvSpPr>
        <xdr:cNvPr id="5" name="Seta para baixo 4"/>
        <xdr:cNvSpPr/>
      </xdr:nvSpPr>
      <xdr:spPr>
        <a:xfrm>
          <a:off x="10848975" y="3686175"/>
          <a:ext cx="285750" cy="32385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19048</xdr:rowOff>
    </xdr:from>
    <xdr:to>
      <xdr:col>16</xdr:col>
      <xdr:colOff>466725</xdr:colOff>
      <xdr:row>20</xdr:row>
      <xdr:rowOff>85724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15</xdr:row>
      <xdr:rowOff>180975</xdr:rowOff>
    </xdr:from>
    <xdr:to>
      <xdr:col>16</xdr:col>
      <xdr:colOff>209550</xdr:colOff>
      <xdr:row>17</xdr:row>
      <xdr:rowOff>123826</xdr:rowOff>
    </xdr:to>
    <xdr:sp macro="" textlink="">
      <xdr:nvSpPr>
        <xdr:cNvPr id="5" name="Seta para baixo 4"/>
        <xdr:cNvSpPr/>
      </xdr:nvSpPr>
      <xdr:spPr>
        <a:xfrm>
          <a:off x="10848975" y="3686175"/>
          <a:ext cx="285750" cy="32385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19048</xdr:rowOff>
    </xdr:from>
    <xdr:to>
      <xdr:col>16</xdr:col>
      <xdr:colOff>466725</xdr:colOff>
      <xdr:row>20</xdr:row>
      <xdr:rowOff>85724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15</xdr:row>
      <xdr:rowOff>180975</xdr:rowOff>
    </xdr:from>
    <xdr:to>
      <xdr:col>16</xdr:col>
      <xdr:colOff>209550</xdr:colOff>
      <xdr:row>17</xdr:row>
      <xdr:rowOff>123826</xdr:rowOff>
    </xdr:to>
    <xdr:sp macro="" textlink="">
      <xdr:nvSpPr>
        <xdr:cNvPr id="5" name="Seta para baixo 4"/>
        <xdr:cNvSpPr/>
      </xdr:nvSpPr>
      <xdr:spPr>
        <a:xfrm>
          <a:off x="10848975" y="3686175"/>
          <a:ext cx="285750" cy="323851"/>
        </a:xfrm>
        <a:prstGeom prst="downArrow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6"/>
  <sheetViews>
    <sheetView tabSelected="1" workbookViewId="0">
      <selection activeCell="G13" sqref="G13"/>
    </sheetView>
  </sheetViews>
  <sheetFormatPr defaultColWidth="8.85546875" defaultRowHeight="15" x14ac:dyDescent="0.25"/>
  <cols>
    <col min="1" max="1" width="17.28515625" customWidth="1"/>
    <col min="2" max="2" width="25.7109375" customWidth="1"/>
    <col min="3" max="3" width="41.85546875" customWidth="1"/>
    <col min="4" max="4" width="14.7109375" customWidth="1"/>
  </cols>
  <sheetData>
    <row r="3" spans="2:7" ht="15.75" thickBot="1" x14ac:dyDescent="0.3"/>
    <row r="4" spans="2:7" ht="21.75" thickBot="1" x14ac:dyDescent="0.3">
      <c r="B4" s="137" t="s">
        <v>15</v>
      </c>
      <c r="C4" s="138"/>
      <c r="D4" s="139"/>
      <c r="E4" s="2"/>
      <c r="F4" s="2"/>
      <c r="G4" s="2"/>
    </row>
    <row r="5" spans="2:7" ht="15.75" thickBot="1" x14ac:dyDescent="0.3">
      <c r="B5" s="135"/>
      <c r="C5" s="135"/>
      <c r="D5" s="135"/>
      <c r="E5" s="2"/>
      <c r="F5" s="2"/>
      <c r="G5" s="2"/>
    </row>
    <row r="6" spans="2:7" ht="19.5" thickBot="1" x14ac:dyDescent="0.3">
      <c r="B6" s="5" t="s">
        <v>16</v>
      </c>
      <c r="C6" s="140" t="s">
        <v>232</v>
      </c>
      <c r="D6" s="141"/>
      <c r="E6" s="2"/>
      <c r="F6" s="2"/>
      <c r="G6" s="2"/>
    </row>
    <row r="7" spans="2:7" ht="18.75" customHeight="1" x14ac:dyDescent="0.25">
      <c r="B7" s="6" t="s">
        <v>17</v>
      </c>
      <c r="C7" s="142" t="s">
        <v>233</v>
      </c>
      <c r="D7" s="143"/>
      <c r="E7" s="2"/>
      <c r="F7" s="2"/>
      <c r="G7" s="2"/>
    </row>
    <row r="8" spans="2:7" ht="22.5" customHeight="1" thickBot="1" x14ac:dyDescent="0.3">
      <c r="B8" s="4" t="s">
        <v>18</v>
      </c>
      <c r="C8" s="144" t="s">
        <v>234</v>
      </c>
      <c r="D8" s="145"/>
      <c r="E8" s="2"/>
      <c r="F8" s="2"/>
      <c r="G8" s="2"/>
    </row>
    <row r="9" spans="2:7" ht="15.75" thickBot="1" x14ac:dyDescent="0.3">
      <c r="B9" s="136"/>
      <c r="C9" s="136"/>
      <c r="D9" s="136"/>
      <c r="E9" s="2"/>
      <c r="F9" s="2"/>
      <c r="G9" s="2"/>
    </row>
    <row r="10" spans="2:7" ht="15.75" thickBot="1" x14ac:dyDescent="0.3">
      <c r="B10" s="133" t="s">
        <v>19</v>
      </c>
      <c r="C10" s="134"/>
      <c r="D10" s="7" t="s">
        <v>20</v>
      </c>
      <c r="E10" s="2"/>
      <c r="F10" s="2"/>
      <c r="G10" s="2"/>
    </row>
    <row r="11" spans="2:7" ht="31.5" x14ac:dyDescent="0.25">
      <c r="B11" s="8" t="s">
        <v>0</v>
      </c>
      <c r="C11" s="100" t="str">
        <f>VLOOKUP(B11,Interpretação!$B$7:$D$22,3,FALSE)</f>
        <v>(SPI) - Valor agregado (VA) / Valor Planejado (VP)</v>
      </c>
      <c r="D11" s="75" t="str">
        <f>VLOOKUP(B11,Interpretação!$B$7:$D$22,2,FALSE)</f>
        <v>GPR</v>
      </c>
      <c r="E11" s="2"/>
      <c r="F11" s="2"/>
      <c r="G11" s="2"/>
    </row>
    <row r="12" spans="2:7" ht="31.5" x14ac:dyDescent="0.25">
      <c r="B12" s="9" t="s">
        <v>1</v>
      </c>
      <c r="C12" s="101" t="str">
        <f>VLOOKUP(B12,Interpretação!$B$7:$D$22,3,FALSE)</f>
        <v>(CPI) - Valor Agregado (VA) / Valor Atual (AC)</v>
      </c>
      <c r="D12" s="76" t="str">
        <f>VLOOKUP(B12,Interpretação!$B$7:$D$22,2,FALSE)</f>
        <v>GPR</v>
      </c>
      <c r="E12" s="2"/>
      <c r="F12" s="2"/>
      <c r="G12" s="2"/>
    </row>
    <row r="13" spans="2:7" ht="39.75" customHeight="1" x14ac:dyDescent="0.25">
      <c r="B13" s="9" t="s">
        <v>3</v>
      </c>
      <c r="C13" s="101" t="str">
        <f>VLOOKUP(B13,Interpretação!$B$7:$D$22,3,FALSE)</f>
        <v>Horas de bugs encontrados/Valor Atual  (AC)</v>
      </c>
      <c r="D13" s="76" t="str">
        <f>VLOOKUP(B13,Interpretação!$B$7:$D$22,2,FALSE)</f>
        <v>GPR</v>
      </c>
      <c r="E13" s="2"/>
      <c r="F13" s="2"/>
      <c r="G13" s="2"/>
    </row>
    <row r="14" spans="2:7" ht="36.75" customHeight="1" x14ac:dyDescent="0.25">
      <c r="B14" s="9" t="s">
        <v>5</v>
      </c>
      <c r="C14" s="101" t="str">
        <f>VLOOKUP(B14,Interpretação!$B$7:$D$22,3,FALSE)</f>
        <v>Estimativa para Completar/Valor Planejado</v>
      </c>
      <c r="D14" s="77" t="str">
        <f>VLOOKUP(B14,Interpretação!$B$7:$D$22,2,FALSE)</f>
        <v>GPR</v>
      </c>
      <c r="E14" s="2"/>
      <c r="F14" s="2"/>
      <c r="G14" s="2"/>
    </row>
    <row r="15" spans="2:7" ht="31.5" x14ac:dyDescent="0.25">
      <c r="B15" s="9" t="s">
        <v>6</v>
      </c>
      <c r="C15" s="101" t="str">
        <f>VLOOKUP(B15,Interpretação!$B$7:$D$22,3,FALSE)</f>
        <v>Quantidade de mudanças em requisitos/Quantidade de requisitos</v>
      </c>
      <c r="D15" s="77" t="str">
        <f>VLOOKUP(B15,Interpretação!$B$7:$D$22,2,FALSE)</f>
        <v>GRE</v>
      </c>
      <c r="E15" s="2"/>
      <c r="F15" s="2"/>
      <c r="G15" s="2"/>
    </row>
    <row r="16" spans="2:7" ht="15.75" x14ac:dyDescent="0.25">
      <c r="B16" s="9" t="s">
        <v>7</v>
      </c>
      <c r="C16" s="101" t="str">
        <f>VLOOKUP(B16,Interpretação!$B$7:$D$22,3,FALSE)</f>
        <v>Esforço em mudanças/esforço realizado</v>
      </c>
      <c r="D16" s="78" t="str">
        <f>VLOOKUP(B16,Interpretação!$B$7:$D$22,2,FALSE)</f>
        <v>GRE</v>
      </c>
      <c r="E16" s="2"/>
      <c r="F16" s="2"/>
      <c r="G16" s="2"/>
    </row>
    <row r="17" spans="2:7" s="1" customFormat="1" ht="31.5" x14ac:dyDescent="0.25">
      <c r="B17" s="9" t="s">
        <v>8</v>
      </c>
      <c r="C17" s="101" t="str">
        <f>VLOOKUP(B17,Interpretação!$B$7:$D$22,3,FALSE)</f>
        <v>Não conformidades CONF/Ítens auditados</v>
      </c>
      <c r="D17" s="78" t="str">
        <f>VLOOKUP(B17,Interpretação!$B$7:$D$22,2,FALSE)</f>
        <v>GCO</v>
      </c>
      <c r="E17" s="2"/>
      <c r="F17" s="2"/>
      <c r="G17" s="2"/>
    </row>
    <row r="18" spans="2:7" ht="31.5" x14ac:dyDescent="0.25">
      <c r="B18" s="9" t="s">
        <v>9</v>
      </c>
      <c r="C18" s="101" t="str">
        <f>VLOOKUP(B18,Interpretação!$B$7:$D$22,3,FALSE)</f>
        <v>Esforço de auditoria GCO/Esforço realizado</v>
      </c>
      <c r="D18" s="78" t="str">
        <f>VLOOKUP(B18,Interpretação!$B$7:$D$22,2,FALSE)</f>
        <v>GCO</v>
      </c>
      <c r="E18" s="2"/>
      <c r="F18" s="2"/>
      <c r="G18" s="2"/>
    </row>
    <row r="19" spans="2:7" s="1" customFormat="1" ht="31.5" x14ac:dyDescent="0.25">
      <c r="B19" s="9" t="s">
        <v>10</v>
      </c>
      <c r="C19" s="101" t="str">
        <f>VLOOKUP(B19,Interpretação!$B$7:$D$22,3,FALSE)</f>
        <v>Não conformidades QUA / Ítens auditados</v>
      </c>
      <c r="D19" s="78" t="str">
        <f>VLOOKUP(B19,Interpretação!$B$7:$D$22,2,FALSE)</f>
        <v>GQA</v>
      </c>
      <c r="E19" s="2"/>
      <c r="F19" s="2"/>
      <c r="G19" s="2"/>
    </row>
    <row r="20" spans="2:7" ht="31.5" x14ac:dyDescent="0.25">
      <c r="B20" s="9" t="s">
        <v>11</v>
      </c>
      <c r="C20" s="101" t="str">
        <f>VLOOKUP(B20,Interpretação!$B$7:$D$22,3,FALSE)</f>
        <v>Esforço de auditoria GQA/Esforço realizado</v>
      </c>
      <c r="D20" s="79" t="str">
        <f>VLOOKUP(B20,Interpretação!$B$7:$D$22,2,FALSE)</f>
        <v>GQA</v>
      </c>
      <c r="E20" s="2"/>
      <c r="F20" s="2"/>
      <c r="G20" s="2"/>
    </row>
    <row r="21" spans="2:7" ht="31.5" x14ac:dyDescent="0.25">
      <c r="B21" s="9" t="s">
        <v>12</v>
      </c>
      <c r="C21" s="101" t="str">
        <f>VLOOKUP(B21,Interpretação!$B$7:$D$22,3,FALSE)</f>
        <v>Número de indicadores dentro do resultado esperado / total de indicadores</v>
      </c>
      <c r="D21" s="79" t="str">
        <f>VLOOKUP(B21,Interpretação!$B$7:$D$22,2,FALSE)</f>
        <v>MED</v>
      </c>
      <c r="E21" s="2"/>
      <c r="F21" s="2"/>
      <c r="G21" s="2"/>
    </row>
    <row r="22" spans="2:7" ht="48" thickBot="1" x14ac:dyDescent="0.3">
      <c r="B22" s="93" t="s">
        <v>13</v>
      </c>
      <c r="C22" s="102" t="str">
        <f>VLOOKUP(B22,Interpretação!$B$7:$D$22,3,FALSE)</f>
        <v>Número de planos de ação de medição eficazes/ total de planos de ação de medição</v>
      </c>
      <c r="D22" s="94" t="str">
        <f>VLOOKUP(B22,Interpretação!$B$7:$D$22,2,FALSE)</f>
        <v>MED</v>
      </c>
      <c r="E22" s="2"/>
      <c r="F22" s="2"/>
      <c r="G22" s="2"/>
    </row>
    <row r="23" spans="2:7" ht="31.5" hidden="1" x14ac:dyDescent="0.25">
      <c r="B23" s="9" t="s">
        <v>14</v>
      </c>
      <c r="C23" s="101" t="str">
        <f>VLOOKUP(B23,Interpretação!$B$7:$D$22,3,FALSE)</f>
        <v>Número de projetos com bom andamento/ número total de projetos</v>
      </c>
      <c r="D23" s="79" t="str">
        <f>VLOOKUP(B23,Interpretação!$B$7:$D$22,2,FALSE)</f>
        <v>GPP</v>
      </c>
      <c r="E23" s="2"/>
      <c r="F23" s="2"/>
      <c r="G23" s="2"/>
    </row>
    <row r="24" spans="2:7" ht="32.25" hidden="1" thickBot="1" x14ac:dyDescent="0.3">
      <c r="B24" s="93" t="s">
        <v>116</v>
      </c>
      <c r="C24" s="102" t="str">
        <f>VLOOKUP(B24,Interpretação!$B$7:$D$22,3,FALSE)</f>
        <v>Quantidade de projetos em alinhamento estratégico / número total de projetos</v>
      </c>
      <c r="D24" s="94" t="str">
        <f>VLOOKUP(B24,Interpretação!$B$7:$D$22,2,FALSE)</f>
        <v>GPP</v>
      </c>
      <c r="E24" s="2"/>
      <c r="F24" s="2"/>
      <c r="G24" s="2"/>
    </row>
    <row r="25" spans="2:7" x14ac:dyDescent="0.25">
      <c r="B25" s="2"/>
      <c r="C25" s="2"/>
      <c r="D25" s="2"/>
      <c r="E25" s="2"/>
      <c r="F25" s="2"/>
      <c r="G25" s="2"/>
    </row>
    <row r="26" spans="2:7" x14ac:dyDescent="0.25">
      <c r="B26" s="2"/>
      <c r="C26" s="2"/>
      <c r="D26" s="2"/>
      <c r="E26" s="2"/>
      <c r="F26" s="2"/>
      <c r="G26" s="2"/>
    </row>
  </sheetData>
  <mergeCells count="7">
    <mergeCell ref="B10:C10"/>
    <mergeCell ref="B5:D5"/>
    <mergeCell ref="B9:D9"/>
    <mergeCell ref="B4:D4"/>
    <mergeCell ref="C6:D6"/>
    <mergeCell ref="C7:D7"/>
    <mergeCell ref="C8:D8"/>
  </mergeCells>
  <conditionalFormatting sqref="D11:D24">
    <cfRule type="cellIs" dxfId="44" priority="1" operator="equal">
      <formula>"MED"</formula>
    </cfRule>
    <cfRule type="cellIs" dxfId="43" priority="2" operator="equal">
      <formula>"GPP"</formula>
    </cfRule>
    <cfRule type="cellIs" dxfId="42" priority="3" operator="equal">
      <formula>"GQA"</formula>
    </cfRule>
    <cfRule type="cellIs" dxfId="41" priority="4" operator="equal">
      <formula>"GCO"</formula>
    </cfRule>
    <cfRule type="cellIs" dxfId="40" priority="5" operator="equal">
      <formula>"GRE"</formula>
    </cfRule>
    <cfRule type="cellIs" dxfId="39" priority="6" operator="equal">
      <formula>"GPR"</formula>
    </cfRule>
  </conditionalFormatting>
  <pageMargins left="0.511811024" right="0.511811024" top="0.78740157499999996" bottom="0.78740157499999996" header="0.31496062000000002" footer="0.31496062000000002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38"/>
  <sheetViews>
    <sheetView topLeftCell="A25" workbookViewId="0">
      <selection activeCell="B30" sqref="B30:J36"/>
    </sheetView>
  </sheetViews>
  <sheetFormatPr defaultColWidth="8.85546875" defaultRowHeight="15" x14ac:dyDescent="0.25"/>
  <cols>
    <col min="2" max="2" width="18.28515625" customWidth="1"/>
    <col min="3" max="3" width="16.140625" customWidth="1"/>
    <col min="4" max="4" width="12.28515625" customWidth="1"/>
    <col min="5" max="6" width="16.28515625" style="82" customWidth="1"/>
    <col min="7" max="7" width="11.28515625" customWidth="1"/>
  </cols>
  <sheetData>
    <row r="3" spans="2:17" ht="15.75" thickBot="1" x14ac:dyDescent="0.3"/>
    <row r="4" spans="2:17" ht="21.75" thickBot="1" x14ac:dyDescent="0.3">
      <c r="B4" s="196" t="str">
        <f>Principal!C6</f>
        <v>&lt;nome do projeto&gt;</v>
      </c>
      <c r="C4" s="197"/>
      <c r="D4" s="197"/>
      <c r="E4" s="198"/>
      <c r="F4" s="199" t="str">
        <f>Principal!C17</f>
        <v>Não conformidades CONF/Ítens auditados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2:17" ht="16.5" thickBot="1" x14ac:dyDescent="0.3">
      <c r="B5" s="39"/>
      <c r="C5" s="39"/>
      <c r="D5" s="39"/>
      <c r="E5" s="83"/>
      <c r="F5" s="83"/>
      <c r="G5" s="39"/>
      <c r="H5" s="39"/>
      <c r="I5" s="39"/>
      <c r="J5" s="39"/>
      <c r="K5" s="39"/>
      <c r="L5" s="39"/>
      <c r="M5" s="39"/>
      <c r="N5" s="39"/>
      <c r="O5" s="43" t="s">
        <v>28</v>
      </c>
      <c r="P5" s="48" t="s">
        <v>29</v>
      </c>
      <c r="Q5" s="44" t="s">
        <v>30</v>
      </c>
    </row>
    <row r="6" spans="2:17" ht="16.5" thickBot="1" x14ac:dyDescent="0.3">
      <c r="B6" s="39"/>
      <c r="C6" s="39"/>
      <c r="D6" s="39"/>
      <c r="E6" s="83"/>
      <c r="F6" s="83"/>
      <c r="G6" s="39"/>
      <c r="H6" s="39"/>
      <c r="I6" s="39"/>
      <c r="J6" s="39"/>
      <c r="K6" s="39"/>
      <c r="L6" s="39"/>
      <c r="M6" s="39"/>
      <c r="N6" s="39"/>
      <c r="O6" s="36"/>
      <c r="P6" s="40"/>
      <c r="Q6" s="37"/>
    </row>
    <row r="7" spans="2:17" ht="60" customHeight="1" thickBot="1" x14ac:dyDescent="0.3">
      <c r="B7" s="42" t="s">
        <v>78</v>
      </c>
      <c r="C7" s="190" t="s">
        <v>199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2:17" x14ac:dyDescent="0.25">
      <c r="B8" s="41" t="s">
        <v>79</v>
      </c>
      <c r="C8" s="193" t="str">
        <f>Principal!C7</f>
        <v>&lt;nome responsáverl&gt;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</row>
    <row r="9" spans="2:17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</row>
    <row r="10" spans="2:17" ht="15.75" thickBot="1" x14ac:dyDescent="0.3">
      <c r="B10" s="38"/>
      <c r="C10" s="38"/>
      <c r="D10" s="38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2:17" ht="16.5" thickBot="1" x14ac:dyDescent="0.3">
      <c r="B11" s="177" t="s">
        <v>70</v>
      </c>
      <c r="C11" s="178"/>
      <c r="D11" s="178"/>
      <c r="E11" s="178"/>
      <c r="F11" s="178"/>
      <c r="G11" s="179"/>
      <c r="H11" s="19"/>
      <c r="I11" s="19"/>
      <c r="J11" s="12"/>
      <c r="K11" s="12"/>
      <c r="L11" s="12"/>
      <c r="M11" s="12"/>
      <c r="N11" s="12"/>
      <c r="O11" s="12"/>
      <c r="P11" s="12"/>
      <c r="Q11" s="12"/>
    </row>
    <row r="12" spans="2:17" ht="15.75" thickBot="1" x14ac:dyDescent="0.3">
      <c r="B12" s="2"/>
      <c r="C12" s="2"/>
      <c r="D12" s="2"/>
      <c r="E12" s="85"/>
      <c r="F12" s="85"/>
      <c r="G12" s="2"/>
      <c r="H12" s="2"/>
      <c r="I12" s="2"/>
      <c r="J12" s="12"/>
      <c r="K12" s="12"/>
      <c r="L12" s="12"/>
      <c r="M12" s="12"/>
      <c r="N12" s="12"/>
      <c r="O12" s="12"/>
      <c r="P12" s="12"/>
      <c r="Q12" s="12"/>
    </row>
    <row r="13" spans="2:17" ht="51.75" thickBot="1" x14ac:dyDescent="0.3">
      <c r="B13" s="20" t="s">
        <v>98</v>
      </c>
      <c r="C13" s="21" t="s">
        <v>71</v>
      </c>
      <c r="D13" s="22" t="s">
        <v>31</v>
      </c>
      <c r="E13" s="80" t="str">
        <f>Dados!C19</f>
        <v>Nº de não conformidades de configuração (unid)</v>
      </c>
      <c r="F13" s="81" t="str">
        <f>Dados!C20</f>
        <v>Nº de itens auditados de configuração (unid)</v>
      </c>
      <c r="G13" s="20" t="s">
        <v>72</v>
      </c>
      <c r="H13" s="2"/>
      <c r="I13" s="2"/>
      <c r="J13" s="12"/>
      <c r="K13" s="12"/>
      <c r="L13" s="12"/>
      <c r="M13" s="12"/>
      <c r="N13" s="12"/>
      <c r="O13" s="12"/>
      <c r="P13" s="12"/>
      <c r="Q13" s="12"/>
    </row>
    <row r="14" spans="2:17" ht="15.75" thickBot="1" x14ac:dyDescent="0.3">
      <c r="B14" s="23">
        <f>IF('Ind-1'!$B14&gt;1/1/1900,'Ind-1'!$B14,"")</f>
        <v>41387</v>
      </c>
      <c r="C14" s="24" t="str">
        <f>'Ind-1'!C14</f>
        <v>PLANEJAMENTO</v>
      </c>
      <c r="D14" s="45"/>
      <c r="E14" s="112">
        <f>Dados!E19</f>
        <v>0</v>
      </c>
      <c r="F14" s="112">
        <f>Dados!E20</f>
        <v>0</v>
      </c>
      <c r="G14" s="130" t="e">
        <f>E14/F14</f>
        <v>#DIV/0!</v>
      </c>
      <c r="H14" s="2"/>
      <c r="I14" s="2"/>
      <c r="J14" s="12"/>
      <c r="K14" s="12"/>
      <c r="L14" s="12"/>
      <c r="M14" s="12"/>
      <c r="N14" s="12"/>
      <c r="O14" s="12"/>
      <c r="P14" s="12"/>
      <c r="Q14" s="12"/>
    </row>
    <row r="15" spans="2:17" ht="15.75" thickBot="1" x14ac:dyDescent="0.3">
      <c r="B15" s="27">
        <f>IF('Ind-1'!$B15&gt;1/1/1900,'Ind-1'!$B15,"")</f>
        <v>41396</v>
      </c>
      <c r="C15" s="28" t="str">
        <f>'Ind-1'!C15</f>
        <v>CONSTRUÇÃO 1</v>
      </c>
      <c r="D15" s="46"/>
      <c r="E15" s="113">
        <f>Dados!G19</f>
        <v>0</v>
      </c>
      <c r="F15" s="113">
        <f>Dados!G20</f>
        <v>0</v>
      </c>
      <c r="G15" s="130" t="e">
        <f t="shared" ref="G15:G19" si="0">E15/F15</f>
        <v>#DIV/0!</v>
      </c>
      <c r="H15" s="2"/>
      <c r="I15" s="2"/>
      <c r="J15" s="12"/>
      <c r="K15" s="12"/>
      <c r="L15" s="12"/>
      <c r="M15" s="12"/>
      <c r="N15" s="12"/>
      <c r="O15" s="12"/>
      <c r="P15" s="12"/>
      <c r="Q15" s="12"/>
    </row>
    <row r="16" spans="2:17" ht="15.75" thickBot="1" x14ac:dyDescent="0.3">
      <c r="B16" s="27" t="str">
        <f>IF('Ind-1'!$B16&gt;1/1/1900,'Ind-1'!$B16,"")</f>
        <v/>
      </c>
      <c r="C16" s="28" t="str">
        <f>'Ind-1'!C16</f>
        <v>CONSTRUÇÃO 2</v>
      </c>
      <c r="D16" s="46"/>
      <c r="E16" s="113">
        <f>Dados!I19</f>
        <v>0</v>
      </c>
      <c r="F16" s="113">
        <f>Dados!I20</f>
        <v>0</v>
      </c>
      <c r="G16" s="130" t="e">
        <f t="shared" si="0"/>
        <v>#DIV/0!</v>
      </c>
      <c r="H16" s="2"/>
      <c r="I16" s="2"/>
      <c r="J16" s="12"/>
      <c r="K16" s="12"/>
      <c r="L16" s="12"/>
      <c r="M16" s="12"/>
      <c r="N16" s="12"/>
      <c r="O16" s="12"/>
      <c r="P16" s="12"/>
      <c r="Q16" s="12"/>
    </row>
    <row r="17" spans="2:17" ht="15.75" thickBot="1" x14ac:dyDescent="0.3">
      <c r="B17" s="27" t="str">
        <f>IF('Ind-1'!$B17&gt;1/1/1900,'Ind-1'!$B17,"")</f>
        <v/>
      </c>
      <c r="C17" s="28" t="e">
        <f>'Ind-1'!C17</f>
        <v>#REF!</v>
      </c>
      <c r="D17" s="46"/>
      <c r="E17" s="113" t="e">
        <f>Dados!#REF!</f>
        <v>#REF!</v>
      </c>
      <c r="F17" s="113" t="e">
        <f>Dados!#REF!</f>
        <v>#REF!</v>
      </c>
      <c r="G17" s="130" t="e">
        <f t="shared" si="0"/>
        <v>#REF!</v>
      </c>
      <c r="H17" s="2"/>
      <c r="I17" s="2"/>
      <c r="J17" s="12"/>
      <c r="K17" s="12"/>
      <c r="L17" s="12"/>
      <c r="M17" s="12"/>
      <c r="N17" s="12"/>
      <c r="O17" s="12"/>
      <c r="P17" s="12"/>
      <c r="Q17" s="12"/>
    </row>
    <row r="18" spans="2:17" ht="15.75" thickBot="1" x14ac:dyDescent="0.3">
      <c r="B18" s="27" t="str">
        <f>IF('Ind-1'!$B18&gt;1/1/1900,'Ind-1'!$B18,"")</f>
        <v/>
      </c>
      <c r="C18" s="28" t="e">
        <f>'Ind-1'!C18</f>
        <v>#REF!</v>
      </c>
      <c r="D18" s="46"/>
      <c r="E18" s="113" t="e">
        <f>Dados!#REF!</f>
        <v>#REF!</v>
      </c>
      <c r="F18" s="113" t="e">
        <f>Dados!#REF!</f>
        <v>#REF!</v>
      </c>
      <c r="G18" s="130" t="e">
        <f t="shared" si="0"/>
        <v>#REF!</v>
      </c>
      <c r="H18" s="2"/>
      <c r="I18" s="2"/>
      <c r="J18" s="12"/>
      <c r="K18" s="12"/>
      <c r="L18" s="12"/>
      <c r="M18" s="12"/>
      <c r="N18" s="12"/>
      <c r="O18" s="12"/>
      <c r="P18" s="12"/>
      <c r="Q18" s="12"/>
    </row>
    <row r="19" spans="2:17" x14ac:dyDescent="0.25">
      <c r="B19" s="27" t="str">
        <f>IF('Ind-1'!$B19&gt;1/1/1900,'Ind-1'!$B19,"")</f>
        <v/>
      </c>
      <c r="C19" s="28" t="str">
        <f>'Ind-1'!C19</f>
        <v>ENCERRAMENTO</v>
      </c>
      <c r="D19" s="46"/>
      <c r="E19" s="113">
        <f>Dados!K19</f>
        <v>0</v>
      </c>
      <c r="F19" s="113">
        <f>Dados!K20</f>
        <v>0</v>
      </c>
      <c r="G19" s="130" t="e">
        <f t="shared" si="0"/>
        <v>#DIV/0!</v>
      </c>
      <c r="H19" s="2"/>
      <c r="I19" s="2"/>
      <c r="J19" s="12"/>
      <c r="K19" s="12"/>
      <c r="L19" s="12"/>
      <c r="M19" s="12"/>
      <c r="N19" s="12"/>
      <c r="O19" s="12"/>
      <c r="P19" s="12"/>
      <c r="Q19" s="12"/>
    </row>
    <row r="20" spans="2:17" ht="15.75" thickBot="1" x14ac:dyDescent="0.3">
      <c r="B20" s="30"/>
      <c r="C20" s="31"/>
      <c r="D20" s="47"/>
      <c r="E20" s="88"/>
      <c r="F20" s="89"/>
      <c r="G20" s="131"/>
      <c r="H20" s="2"/>
      <c r="I20" s="2"/>
      <c r="J20" s="12"/>
      <c r="K20" s="12"/>
      <c r="L20" s="12"/>
      <c r="M20" s="12"/>
      <c r="N20" s="12"/>
      <c r="O20" s="12"/>
      <c r="P20" s="12"/>
      <c r="Q20" s="12"/>
    </row>
    <row r="21" spans="2:17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2:17" ht="15.75" thickBot="1" x14ac:dyDescent="0.3">
      <c r="B22" s="35"/>
      <c r="C22" s="35"/>
      <c r="D22" s="35"/>
      <c r="E22" s="90"/>
      <c r="F22" s="90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15.75" thickBot="1" x14ac:dyDescent="0.3">
      <c r="B23" s="181" t="s">
        <v>73</v>
      </c>
      <c r="C23" s="182"/>
      <c r="D23" s="182"/>
      <c r="E23" s="182"/>
      <c r="F23" s="182"/>
      <c r="G23" s="183"/>
      <c r="H23" s="35"/>
      <c r="I23" s="35"/>
      <c r="J23" s="12"/>
      <c r="K23" s="12"/>
      <c r="L23" s="12"/>
      <c r="M23" s="12"/>
      <c r="N23" s="12"/>
      <c r="O23" s="12"/>
      <c r="P23" s="12"/>
      <c r="Q23" s="12"/>
    </row>
    <row r="24" spans="2:17" ht="16.5" thickBot="1" x14ac:dyDescent="0.3">
      <c r="B24" s="184" t="s">
        <v>75</v>
      </c>
      <c r="C24" s="185"/>
      <c r="D24" s="186" t="s">
        <v>76</v>
      </c>
      <c r="E24" s="187"/>
      <c r="F24" s="188" t="s">
        <v>77</v>
      </c>
      <c r="G24" s="189"/>
      <c r="H24" s="35"/>
      <c r="I24" s="35"/>
      <c r="J24" s="12"/>
      <c r="K24" s="12"/>
      <c r="L24" s="12"/>
      <c r="M24" s="12"/>
      <c r="N24" s="12"/>
      <c r="O24" s="12"/>
      <c r="P24" s="12"/>
      <c r="Q24" s="12"/>
    </row>
    <row r="25" spans="2:17" ht="45" customHeight="1" x14ac:dyDescent="0.25">
      <c r="B25" s="206" t="s">
        <v>223</v>
      </c>
      <c r="C25" s="207"/>
      <c r="D25" s="206" t="s">
        <v>218</v>
      </c>
      <c r="E25" s="207"/>
      <c r="F25" s="206" t="s">
        <v>219</v>
      </c>
      <c r="G25" s="207"/>
      <c r="H25" s="35"/>
      <c r="I25" s="35"/>
      <c r="J25" s="12"/>
      <c r="K25" s="12"/>
      <c r="L25" s="12"/>
      <c r="M25" s="12"/>
      <c r="N25" s="12"/>
      <c r="O25" s="12"/>
      <c r="P25" s="12"/>
      <c r="Q25" s="12"/>
    </row>
    <row r="26" spans="2:17" ht="45" customHeight="1" thickBot="1" x14ac:dyDescent="0.3">
      <c r="B26" s="208"/>
      <c r="C26" s="209"/>
      <c r="D26" s="208"/>
      <c r="E26" s="209"/>
      <c r="F26" s="208"/>
      <c r="G26" s="209"/>
      <c r="H26" s="35"/>
      <c r="I26" s="35"/>
      <c r="J26" s="12"/>
      <c r="K26" s="12"/>
      <c r="L26" s="12"/>
      <c r="M26" s="12"/>
      <c r="N26" s="12"/>
      <c r="O26" s="12"/>
      <c r="P26" s="12"/>
      <c r="Q26" s="12"/>
    </row>
    <row r="27" spans="2:17" x14ac:dyDescent="0.25">
      <c r="B27" s="35"/>
      <c r="C27" s="35"/>
      <c r="D27" s="35"/>
      <c r="E27" s="90"/>
      <c r="F27" s="90"/>
      <c r="G27" s="35"/>
      <c r="H27" s="35"/>
      <c r="I27" s="35"/>
      <c r="J27" s="12"/>
      <c r="K27" s="12"/>
      <c r="L27" s="12"/>
      <c r="M27" s="12"/>
      <c r="N27" s="12"/>
      <c r="O27" s="12"/>
      <c r="P27" s="12"/>
      <c r="Q27" s="12"/>
    </row>
    <row r="28" spans="2:17" ht="15.75" thickBot="1" x14ac:dyDescent="0.3">
      <c r="B28" s="35"/>
      <c r="C28" s="35"/>
      <c r="D28" s="35"/>
      <c r="E28" s="90"/>
      <c r="F28" s="90"/>
      <c r="G28" s="35"/>
      <c r="H28" s="35"/>
      <c r="I28" s="35"/>
      <c r="J28" s="12"/>
      <c r="K28" s="12"/>
      <c r="L28" s="12"/>
      <c r="M28" s="12"/>
      <c r="N28" s="12"/>
      <c r="O28" s="12"/>
      <c r="P28" s="12"/>
      <c r="Q28" s="12"/>
    </row>
    <row r="29" spans="2:17" ht="15.75" thickBot="1" x14ac:dyDescent="0.3">
      <c r="B29" s="181" t="s">
        <v>74</v>
      </c>
      <c r="C29" s="182"/>
      <c r="D29" s="182"/>
      <c r="E29" s="182"/>
      <c r="F29" s="182"/>
      <c r="G29" s="182"/>
      <c r="H29" s="182"/>
      <c r="I29" s="182"/>
      <c r="J29" s="183"/>
      <c r="K29" s="12"/>
      <c r="L29" s="12"/>
      <c r="M29" s="12"/>
      <c r="N29" s="12"/>
      <c r="O29" s="12"/>
      <c r="P29" s="12"/>
      <c r="Q29" s="12"/>
    </row>
    <row r="30" spans="2:17" x14ac:dyDescent="0.25">
      <c r="B30" s="163"/>
      <c r="C30" s="164"/>
      <c r="D30" s="164"/>
      <c r="E30" s="164"/>
      <c r="F30" s="164"/>
      <c r="G30" s="164"/>
      <c r="H30" s="164"/>
      <c r="I30" s="164"/>
      <c r="J30" s="165"/>
      <c r="K30" s="12"/>
      <c r="L30" s="12"/>
      <c r="M30" s="12"/>
      <c r="N30" s="12"/>
      <c r="O30" s="12"/>
      <c r="P30" s="12"/>
      <c r="Q30" s="12"/>
    </row>
    <row r="31" spans="2:17" x14ac:dyDescent="0.25">
      <c r="B31" s="166"/>
      <c r="C31" s="167"/>
      <c r="D31" s="167"/>
      <c r="E31" s="167"/>
      <c r="F31" s="167"/>
      <c r="G31" s="167"/>
      <c r="H31" s="167"/>
      <c r="I31" s="167"/>
      <c r="J31" s="168"/>
      <c r="K31" s="2"/>
      <c r="L31" s="2"/>
      <c r="M31" s="2"/>
      <c r="N31" s="2"/>
      <c r="O31" s="2"/>
      <c r="P31" s="2"/>
      <c r="Q31" s="2"/>
    </row>
    <row r="32" spans="2:17" x14ac:dyDescent="0.25">
      <c r="B32" s="166"/>
      <c r="C32" s="167"/>
      <c r="D32" s="167"/>
      <c r="E32" s="167"/>
      <c r="F32" s="167"/>
      <c r="G32" s="167"/>
      <c r="H32" s="167"/>
      <c r="I32" s="167"/>
      <c r="J32" s="168"/>
      <c r="K32" s="2"/>
      <c r="L32" s="2"/>
      <c r="M32" s="2"/>
      <c r="N32" s="2"/>
      <c r="O32" s="2"/>
      <c r="P32" s="2"/>
      <c r="Q32" s="2"/>
    </row>
    <row r="33" spans="2:17" x14ac:dyDescent="0.25">
      <c r="B33" s="166"/>
      <c r="C33" s="167"/>
      <c r="D33" s="167"/>
      <c r="E33" s="167"/>
      <c r="F33" s="167"/>
      <c r="G33" s="167"/>
      <c r="H33" s="167"/>
      <c r="I33" s="167"/>
      <c r="J33" s="168"/>
      <c r="K33" s="2"/>
      <c r="L33" s="2"/>
      <c r="M33" s="2"/>
      <c r="N33" s="2"/>
      <c r="O33" s="2"/>
      <c r="P33" s="2"/>
      <c r="Q33" s="2"/>
    </row>
    <row r="34" spans="2:17" x14ac:dyDescent="0.25">
      <c r="B34" s="166"/>
      <c r="C34" s="167"/>
      <c r="D34" s="167"/>
      <c r="E34" s="167"/>
      <c r="F34" s="167"/>
      <c r="G34" s="167"/>
      <c r="H34" s="167"/>
      <c r="I34" s="167"/>
      <c r="J34" s="168"/>
      <c r="K34" s="2"/>
      <c r="L34" s="2"/>
      <c r="M34" s="2"/>
      <c r="N34" s="2"/>
      <c r="O34" s="2"/>
      <c r="P34" s="2"/>
      <c r="Q34" s="2"/>
    </row>
    <row r="35" spans="2:17" x14ac:dyDescent="0.25">
      <c r="B35" s="166"/>
      <c r="C35" s="167"/>
      <c r="D35" s="167"/>
      <c r="E35" s="167"/>
      <c r="F35" s="167"/>
      <c r="G35" s="167"/>
      <c r="H35" s="167"/>
      <c r="I35" s="167"/>
      <c r="J35" s="168"/>
      <c r="K35" s="2"/>
      <c r="L35" s="2"/>
      <c r="M35" s="2"/>
      <c r="N35" s="2"/>
      <c r="O35" s="2"/>
      <c r="P35" s="2"/>
      <c r="Q35" s="2"/>
    </row>
    <row r="36" spans="2:17" ht="15.75" thickBot="1" x14ac:dyDescent="0.3">
      <c r="B36" s="169"/>
      <c r="C36" s="170"/>
      <c r="D36" s="170"/>
      <c r="E36" s="170"/>
      <c r="F36" s="170"/>
      <c r="G36" s="170"/>
      <c r="H36" s="170"/>
      <c r="I36" s="170"/>
      <c r="J36" s="171"/>
      <c r="K36" s="2"/>
      <c r="L36" s="2"/>
      <c r="M36" s="2"/>
      <c r="N36" s="2"/>
      <c r="O36" s="2"/>
      <c r="P36" s="2"/>
      <c r="Q36" s="2"/>
    </row>
    <row r="37" spans="2:17" x14ac:dyDescent="0.25">
      <c r="B37" s="35"/>
      <c r="C37" s="35"/>
      <c r="D37" s="35"/>
      <c r="E37" s="90"/>
      <c r="F37" s="90"/>
      <c r="G37" s="35"/>
      <c r="H37" s="35"/>
      <c r="I37" s="35"/>
      <c r="J37" s="2"/>
      <c r="K37" s="2"/>
      <c r="L37" s="2"/>
      <c r="M37" s="2"/>
      <c r="N37" s="2"/>
      <c r="O37" s="2"/>
      <c r="P37" s="2"/>
      <c r="Q37" s="2"/>
    </row>
    <row r="38" spans="2:17" x14ac:dyDescent="0.25">
      <c r="B38" s="35"/>
      <c r="C38" s="35"/>
      <c r="D38" s="35"/>
      <c r="E38" s="90"/>
      <c r="F38" s="90"/>
      <c r="G38" s="35"/>
      <c r="H38" s="35"/>
      <c r="I38" s="35"/>
      <c r="J38" s="2"/>
      <c r="K38" s="2"/>
      <c r="L38" s="2"/>
      <c r="M38" s="2"/>
      <c r="N38" s="2"/>
      <c r="O38" s="2"/>
      <c r="P38" s="2"/>
      <c r="Q38" s="2"/>
    </row>
  </sheetData>
  <mergeCells count="16">
    <mergeCell ref="B11:G11"/>
    <mergeCell ref="B4:E4"/>
    <mergeCell ref="F4:Q4"/>
    <mergeCell ref="C7:Q7"/>
    <mergeCell ref="C8:Q8"/>
    <mergeCell ref="B9:Q9"/>
    <mergeCell ref="B29:J29"/>
    <mergeCell ref="B30:J36"/>
    <mergeCell ref="B21:Q21"/>
    <mergeCell ref="B23:G23"/>
    <mergeCell ref="B24:C24"/>
    <mergeCell ref="D24:E24"/>
    <mergeCell ref="F24:G24"/>
    <mergeCell ref="B25:C26"/>
    <mergeCell ref="D25:E26"/>
    <mergeCell ref="F25:G26"/>
  </mergeCells>
  <conditionalFormatting sqref="G14:G20">
    <cfRule type="cellIs" dxfId="17" priority="1" operator="greaterThan">
      <formula>0.3</formula>
    </cfRule>
    <cfRule type="cellIs" dxfId="16" priority="2" operator="between">
      <formula>0.16</formula>
      <formula>0.3</formula>
    </cfRule>
    <cfRule type="cellIs" dxfId="15" priority="3" operator="lessThanOrEqual">
      <formula>0.15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38"/>
  <sheetViews>
    <sheetView topLeftCell="A22" workbookViewId="0">
      <selection activeCell="B30" sqref="B30:J36"/>
    </sheetView>
  </sheetViews>
  <sheetFormatPr defaultColWidth="8.85546875" defaultRowHeight="15" x14ac:dyDescent="0.25"/>
  <cols>
    <col min="2" max="2" width="16.42578125" customWidth="1"/>
    <col min="3" max="3" width="12.140625" customWidth="1"/>
    <col min="4" max="4" width="12.28515625" customWidth="1"/>
    <col min="5" max="6" width="16.28515625" style="82" customWidth="1"/>
    <col min="7" max="7" width="11.140625" customWidth="1"/>
  </cols>
  <sheetData>
    <row r="3" spans="2:17" ht="15.75" thickBot="1" x14ac:dyDescent="0.3"/>
    <row r="4" spans="2:17" ht="21.75" thickBot="1" x14ac:dyDescent="0.3">
      <c r="B4" s="196" t="str">
        <f>Principal!C6</f>
        <v>&lt;nome do projeto&gt;</v>
      </c>
      <c r="C4" s="197"/>
      <c r="D4" s="197"/>
      <c r="E4" s="198"/>
      <c r="F4" s="199" t="str">
        <f>Principal!C18</f>
        <v>Esforço de auditoria GCO/Esforço realizado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2:17" ht="16.5" thickBot="1" x14ac:dyDescent="0.3">
      <c r="B5" s="39"/>
      <c r="C5" s="39"/>
      <c r="D5" s="39"/>
      <c r="E5" s="83"/>
      <c r="F5" s="83"/>
      <c r="G5" s="39"/>
      <c r="H5" s="39"/>
      <c r="I5" s="39"/>
      <c r="J5" s="39"/>
      <c r="K5" s="39"/>
      <c r="L5" s="39"/>
      <c r="M5" s="39"/>
      <c r="N5" s="39"/>
      <c r="O5" s="43" t="s">
        <v>28</v>
      </c>
      <c r="P5" s="48" t="s">
        <v>29</v>
      </c>
      <c r="Q5" s="44" t="s">
        <v>30</v>
      </c>
    </row>
    <row r="6" spans="2:17" ht="16.5" thickBot="1" x14ac:dyDescent="0.3">
      <c r="B6" s="39"/>
      <c r="C6" s="39"/>
      <c r="D6" s="39"/>
      <c r="E6" s="83"/>
      <c r="F6" s="83"/>
      <c r="G6" s="39"/>
      <c r="H6" s="39"/>
      <c r="I6" s="39"/>
      <c r="J6" s="39"/>
      <c r="K6" s="39"/>
      <c r="L6" s="39"/>
      <c r="M6" s="39"/>
      <c r="N6" s="39"/>
      <c r="O6" s="36"/>
      <c r="P6" s="40"/>
      <c r="Q6" s="37"/>
    </row>
    <row r="7" spans="2:17" ht="58.5" customHeight="1" thickBot="1" x14ac:dyDescent="0.3">
      <c r="B7" s="42" t="s">
        <v>78</v>
      </c>
      <c r="C7" s="190" t="s">
        <v>199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2:17" x14ac:dyDescent="0.25">
      <c r="B8" s="41" t="s">
        <v>79</v>
      </c>
      <c r="C8" s="193" t="str">
        <f>Principal!C7</f>
        <v>&lt;nome responsáverl&gt;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</row>
    <row r="9" spans="2:17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</row>
    <row r="10" spans="2:17" ht="15.75" thickBot="1" x14ac:dyDescent="0.3">
      <c r="B10" s="38"/>
      <c r="C10" s="38"/>
      <c r="D10" s="38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2:17" ht="16.5" thickBot="1" x14ac:dyDescent="0.3">
      <c r="B11" s="177" t="s">
        <v>70</v>
      </c>
      <c r="C11" s="178"/>
      <c r="D11" s="178"/>
      <c r="E11" s="178"/>
      <c r="F11" s="178"/>
      <c r="G11" s="179"/>
      <c r="H11" s="19"/>
      <c r="I11" s="19"/>
      <c r="J11" s="12"/>
      <c r="K11" s="12"/>
      <c r="L11" s="12"/>
      <c r="M11" s="12"/>
      <c r="N11" s="12"/>
      <c r="O11" s="12"/>
      <c r="P11" s="12"/>
      <c r="Q11" s="12"/>
    </row>
    <row r="12" spans="2:17" ht="15.75" thickBot="1" x14ac:dyDescent="0.3">
      <c r="B12" s="2"/>
      <c r="C12" s="2"/>
      <c r="D12" s="2"/>
      <c r="E12" s="85"/>
      <c r="F12" s="85"/>
      <c r="G12" s="2"/>
      <c r="H12" s="2"/>
      <c r="I12" s="2"/>
      <c r="J12" s="12"/>
      <c r="K12" s="12"/>
      <c r="L12" s="12"/>
      <c r="M12" s="12"/>
      <c r="N12" s="12"/>
      <c r="O12" s="12"/>
      <c r="P12" s="12"/>
      <c r="Q12" s="12"/>
    </row>
    <row r="13" spans="2:17" ht="60" customHeight="1" thickBot="1" x14ac:dyDescent="0.3">
      <c r="B13" s="20" t="s">
        <v>98</v>
      </c>
      <c r="C13" s="21" t="s">
        <v>71</v>
      </c>
      <c r="D13" s="22" t="s">
        <v>31</v>
      </c>
      <c r="E13" s="80" t="str">
        <f>Dados!C23</f>
        <v>Esforço de auditoria de configuração (h)</v>
      </c>
      <c r="F13" s="81" t="str">
        <f>Dados!C10</f>
        <v>Esforço Realizado (h) - Actual Cost - AC</v>
      </c>
      <c r="G13" s="20" t="s">
        <v>72</v>
      </c>
      <c r="H13" s="2"/>
      <c r="I13" s="2"/>
      <c r="J13" s="12"/>
      <c r="K13" s="12"/>
      <c r="L13" s="12"/>
      <c r="M13" s="12"/>
      <c r="N13" s="12"/>
      <c r="O13" s="12"/>
      <c r="P13" s="12"/>
      <c r="Q13" s="12"/>
    </row>
    <row r="14" spans="2:17" ht="15.75" thickBot="1" x14ac:dyDescent="0.3">
      <c r="B14" s="23">
        <f>IF('Ind-1'!$B14&gt;1/1/1900,'Ind-1'!$B14,"")</f>
        <v>41387</v>
      </c>
      <c r="C14" s="24" t="str">
        <f>'Ind-1'!C14</f>
        <v>PLANEJAMENTO</v>
      </c>
      <c r="D14" s="45"/>
      <c r="E14" s="86">
        <f>Dados!E23</f>
        <v>0</v>
      </c>
      <c r="F14" s="86">
        <f>Dados!E10</f>
        <v>0</v>
      </c>
      <c r="G14" s="130" t="e">
        <f>E14/F14</f>
        <v>#DIV/0!</v>
      </c>
      <c r="H14" s="2"/>
      <c r="I14" s="2"/>
      <c r="J14" s="12"/>
      <c r="K14" s="12"/>
      <c r="L14" s="12"/>
      <c r="M14" s="12"/>
      <c r="N14" s="12"/>
      <c r="O14" s="12"/>
      <c r="P14" s="12"/>
      <c r="Q14" s="12"/>
    </row>
    <row r="15" spans="2:17" ht="15.75" thickBot="1" x14ac:dyDescent="0.3">
      <c r="B15" s="27">
        <f>IF('Ind-1'!$B15&gt;1/1/1900,'Ind-1'!$B15,"")</f>
        <v>41396</v>
      </c>
      <c r="C15" s="28" t="str">
        <f>'Ind-1'!C15</f>
        <v>CONSTRUÇÃO 1</v>
      </c>
      <c r="D15" s="46"/>
      <c r="E15" s="87">
        <f>Dados!G23</f>
        <v>0</v>
      </c>
      <c r="F15" s="87">
        <f>Dados!G10</f>
        <v>0</v>
      </c>
      <c r="G15" s="130" t="e">
        <f t="shared" ref="G15:G19" si="0">E15/F15</f>
        <v>#DIV/0!</v>
      </c>
      <c r="H15" s="2"/>
      <c r="I15" s="2"/>
      <c r="J15" s="12"/>
      <c r="K15" s="12"/>
      <c r="L15" s="12"/>
      <c r="M15" s="12"/>
      <c r="N15" s="12"/>
      <c r="O15" s="12"/>
      <c r="P15" s="12"/>
      <c r="Q15" s="12"/>
    </row>
    <row r="16" spans="2:17" ht="15.75" thickBot="1" x14ac:dyDescent="0.3">
      <c r="B16" s="27" t="str">
        <f>IF('Ind-1'!$B16&gt;1/1/1900,'Ind-1'!$B16,"")</f>
        <v/>
      </c>
      <c r="C16" s="28" t="str">
        <f>'Ind-1'!C16</f>
        <v>CONSTRUÇÃO 2</v>
      </c>
      <c r="D16" s="46"/>
      <c r="E16" s="87">
        <f>Dados!I23</f>
        <v>0</v>
      </c>
      <c r="F16" s="87">
        <f>Dados!I10</f>
        <v>0</v>
      </c>
      <c r="G16" s="130" t="e">
        <f t="shared" si="0"/>
        <v>#DIV/0!</v>
      </c>
      <c r="H16" s="2"/>
      <c r="I16" s="2"/>
      <c r="J16" s="12"/>
      <c r="K16" s="12"/>
      <c r="L16" s="12"/>
      <c r="M16" s="12"/>
      <c r="N16" s="12"/>
      <c r="O16" s="12"/>
      <c r="P16" s="12"/>
      <c r="Q16" s="12"/>
    </row>
    <row r="17" spans="2:17" ht="15.75" thickBot="1" x14ac:dyDescent="0.3">
      <c r="B17" s="27" t="str">
        <f>IF('Ind-1'!$B17&gt;1/1/1900,'Ind-1'!$B17,"")</f>
        <v/>
      </c>
      <c r="C17" s="28" t="e">
        <f>'Ind-1'!C17</f>
        <v>#REF!</v>
      </c>
      <c r="D17" s="46"/>
      <c r="E17" s="87" t="e">
        <f>Dados!#REF!</f>
        <v>#REF!</v>
      </c>
      <c r="F17" s="87" t="e">
        <f>Dados!#REF!</f>
        <v>#REF!</v>
      </c>
      <c r="G17" s="130" t="e">
        <f t="shared" si="0"/>
        <v>#REF!</v>
      </c>
      <c r="H17" s="2"/>
      <c r="I17" s="2"/>
      <c r="J17" s="12"/>
      <c r="K17" s="12"/>
      <c r="L17" s="12"/>
      <c r="M17" s="12"/>
      <c r="N17" s="12"/>
      <c r="O17" s="12"/>
      <c r="P17" s="12"/>
      <c r="Q17" s="12"/>
    </row>
    <row r="18" spans="2:17" ht="15.75" thickBot="1" x14ac:dyDescent="0.3">
      <c r="B18" s="27" t="str">
        <f>IF('Ind-1'!$B18&gt;1/1/1900,'Ind-1'!$B18,"")</f>
        <v/>
      </c>
      <c r="C18" s="28" t="e">
        <f>'Ind-1'!C18</f>
        <v>#REF!</v>
      </c>
      <c r="D18" s="46"/>
      <c r="E18" s="87" t="e">
        <f>Dados!#REF!</f>
        <v>#REF!</v>
      </c>
      <c r="F18" s="87" t="e">
        <f>Dados!#REF!</f>
        <v>#REF!</v>
      </c>
      <c r="G18" s="130" t="e">
        <f t="shared" si="0"/>
        <v>#REF!</v>
      </c>
      <c r="H18" s="2"/>
      <c r="I18" s="2"/>
      <c r="J18" s="12"/>
      <c r="K18" s="12"/>
      <c r="L18" s="12"/>
      <c r="M18" s="12"/>
      <c r="N18" s="12"/>
      <c r="O18" s="12"/>
      <c r="P18" s="12"/>
      <c r="Q18" s="12"/>
    </row>
    <row r="19" spans="2:17" x14ac:dyDescent="0.25">
      <c r="B19" s="27" t="str">
        <f>IF('Ind-1'!$B19&gt;1/1/1900,'Ind-1'!$B19,"")</f>
        <v/>
      </c>
      <c r="C19" s="28" t="str">
        <f>'Ind-1'!C19</f>
        <v>ENCERRAMENTO</v>
      </c>
      <c r="D19" s="46"/>
      <c r="E19" s="87">
        <f>Dados!K23</f>
        <v>0</v>
      </c>
      <c r="F19" s="87">
        <f>Dados!K10</f>
        <v>0</v>
      </c>
      <c r="G19" s="130" t="e">
        <f t="shared" si="0"/>
        <v>#DIV/0!</v>
      </c>
      <c r="H19" s="2"/>
      <c r="I19" s="2"/>
      <c r="J19" s="12"/>
      <c r="K19" s="12"/>
      <c r="L19" s="12"/>
      <c r="M19" s="12"/>
      <c r="N19" s="12"/>
      <c r="O19" s="12"/>
      <c r="P19" s="12"/>
      <c r="Q19" s="12"/>
    </row>
    <row r="20" spans="2:17" ht="15.75" thickBot="1" x14ac:dyDescent="0.3">
      <c r="B20" s="30"/>
      <c r="C20" s="31"/>
      <c r="D20" s="47"/>
      <c r="E20" s="88"/>
      <c r="F20" s="89"/>
      <c r="G20" s="131"/>
      <c r="H20" s="2"/>
      <c r="I20" s="2"/>
      <c r="J20" s="12"/>
      <c r="K20" s="12"/>
      <c r="L20" s="12"/>
      <c r="M20" s="12"/>
      <c r="N20" s="12"/>
      <c r="O20" s="12"/>
      <c r="P20" s="12"/>
      <c r="Q20" s="12"/>
    </row>
    <row r="21" spans="2:17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2:17" ht="15.75" thickBot="1" x14ac:dyDescent="0.3">
      <c r="B22" s="35"/>
      <c r="C22" s="35"/>
      <c r="D22" s="35"/>
      <c r="E22" s="90"/>
      <c r="F22" s="90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15.75" thickBot="1" x14ac:dyDescent="0.3">
      <c r="B23" s="181" t="s">
        <v>73</v>
      </c>
      <c r="C23" s="182"/>
      <c r="D23" s="182"/>
      <c r="E23" s="182"/>
      <c r="F23" s="182"/>
      <c r="G23" s="183"/>
      <c r="H23" s="35"/>
      <c r="I23" s="35"/>
      <c r="J23" s="12"/>
      <c r="K23" s="12"/>
      <c r="L23" s="12"/>
      <c r="M23" s="12"/>
      <c r="N23" s="12"/>
      <c r="O23" s="12"/>
      <c r="P23" s="12"/>
      <c r="Q23" s="12"/>
    </row>
    <row r="24" spans="2:17" ht="16.5" thickBot="1" x14ac:dyDescent="0.3">
      <c r="B24" s="184" t="s">
        <v>75</v>
      </c>
      <c r="C24" s="185"/>
      <c r="D24" s="186" t="s">
        <v>76</v>
      </c>
      <c r="E24" s="187"/>
      <c r="F24" s="188" t="s">
        <v>77</v>
      </c>
      <c r="G24" s="189"/>
      <c r="H24" s="35"/>
      <c r="I24" s="35"/>
      <c r="J24" s="12"/>
      <c r="K24" s="12"/>
      <c r="L24" s="12"/>
      <c r="M24" s="12"/>
      <c r="N24" s="12"/>
      <c r="O24" s="12"/>
      <c r="P24" s="12"/>
      <c r="Q24" s="12"/>
    </row>
    <row r="25" spans="2:17" ht="45" customHeight="1" x14ac:dyDescent="0.25">
      <c r="B25" s="206" t="s">
        <v>224</v>
      </c>
      <c r="C25" s="207"/>
      <c r="D25" s="206" t="s">
        <v>216</v>
      </c>
      <c r="E25" s="207"/>
      <c r="F25" s="206" t="s">
        <v>217</v>
      </c>
      <c r="G25" s="207"/>
      <c r="H25" s="35"/>
      <c r="I25" s="35"/>
      <c r="J25" s="12"/>
      <c r="K25" s="12"/>
      <c r="L25" s="12"/>
      <c r="M25" s="12"/>
      <c r="N25" s="12"/>
      <c r="O25" s="12"/>
      <c r="P25" s="12"/>
      <c r="Q25" s="12"/>
    </row>
    <row r="26" spans="2:17" ht="45" customHeight="1" thickBot="1" x14ac:dyDescent="0.3">
      <c r="B26" s="208"/>
      <c r="C26" s="209"/>
      <c r="D26" s="208"/>
      <c r="E26" s="209"/>
      <c r="F26" s="208"/>
      <c r="G26" s="209"/>
      <c r="H26" s="35"/>
      <c r="I26" s="35"/>
      <c r="J26" s="12"/>
      <c r="K26" s="12"/>
      <c r="L26" s="12"/>
      <c r="M26" s="12"/>
      <c r="N26" s="12"/>
      <c r="O26" s="12"/>
      <c r="P26" s="12"/>
      <c r="Q26" s="12"/>
    </row>
    <row r="27" spans="2:17" x14ac:dyDescent="0.25">
      <c r="B27" s="35"/>
      <c r="C27" s="35"/>
      <c r="D27" s="35"/>
      <c r="E27" s="90"/>
      <c r="F27" s="90"/>
      <c r="G27" s="35"/>
      <c r="H27" s="35"/>
      <c r="I27" s="35"/>
      <c r="J27" s="12"/>
      <c r="K27" s="12"/>
      <c r="L27" s="12"/>
      <c r="M27" s="12"/>
      <c r="N27" s="12"/>
      <c r="O27" s="12"/>
      <c r="P27" s="12"/>
      <c r="Q27" s="12"/>
    </row>
    <row r="28" spans="2:17" ht="15.75" thickBot="1" x14ac:dyDescent="0.3">
      <c r="B28" s="35"/>
      <c r="C28" s="35"/>
      <c r="D28" s="35"/>
      <c r="E28" s="90"/>
      <c r="F28" s="90"/>
      <c r="G28" s="35"/>
      <c r="H28" s="35"/>
      <c r="I28" s="35"/>
      <c r="J28" s="12"/>
      <c r="K28" s="12"/>
      <c r="L28" s="12"/>
      <c r="M28" s="12"/>
      <c r="N28" s="12"/>
      <c r="O28" s="12"/>
      <c r="P28" s="12"/>
      <c r="Q28" s="12"/>
    </row>
    <row r="29" spans="2:17" ht="15.75" thickBot="1" x14ac:dyDescent="0.3">
      <c r="B29" s="181" t="s">
        <v>74</v>
      </c>
      <c r="C29" s="182"/>
      <c r="D29" s="182"/>
      <c r="E29" s="182"/>
      <c r="F29" s="182"/>
      <c r="G29" s="182"/>
      <c r="H29" s="182"/>
      <c r="I29" s="182"/>
      <c r="J29" s="183"/>
      <c r="K29" s="12"/>
      <c r="L29" s="12"/>
      <c r="M29" s="12"/>
      <c r="N29" s="12"/>
      <c r="O29" s="12"/>
      <c r="P29" s="12"/>
      <c r="Q29" s="12"/>
    </row>
    <row r="30" spans="2:17" x14ac:dyDescent="0.25">
      <c r="B30" s="163"/>
      <c r="C30" s="164"/>
      <c r="D30" s="164"/>
      <c r="E30" s="164"/>
      <c r="F30" s="164"/>
      <c r="G30" s="164"/>
      <c r="H30" s="164"/>
      <c r="I30" s="164"/>
      <c r="J30" s="165"/>
      <c r="K30" s="12"/>
      <c r="L30" s="12"/>
      <c r="M30" s="12"/>
      <c r="N30" s="12"/>
      <c r="O30" s="12"/>
      <c r="P30" s="12"/>
      <c r="Q30" s="12"/>
    </row>
    <row r="31" spans="2:17" x14ac:dyDescent="0.25">
      <c r="B31" s="166"/>
      <c r="C31" s="167"/>
      <c r="D31" s="167"/>
      <c r="E31" s="167"/>
      <c r="F31" s="167"/>
      <c r="G31" s="167"/>
      <c r="H31" s="167"/>
      <c r="I31" s="167"/>
      <c r="J31" s="168"/>
      <c r="K31" s="2"/>
      <c r="L31" s="2"/>
      <c r="M31" s="2"/>
      <c r="N31" s="2"/>
      <c r="O31" s="2"/>
      <c r="P31" s="2"/>
      <c r="Q31" s="2"/>
    </row>
    <row r="32" spans="2:17" x14ac:dyDescent="0.25">
      <c r="B32" s="166"/>
      <c r="C32" s="167"/>
      <c r="D32" s="167"/>
      <c r="E32" s="167"/>
      <c r="F32" s="167"/>
      <c r="G32" s="167"/>
      <c r="H32" s="167"/>
      <c r="I32" s="167"/>
      <c r="J32" s="168"/>
      <c r="K32" s="2"/>
      <c r="L32" s="2"/>
      <c r="M32" s="2"/>
      <c r="N32" s="2"/>
      <c r="O32" s="2"/>
      <c r="P32" s="2"/>
      <c r="Q32" s="2"/>
    </row>
    <row r="33" spans="2:17" x14ac:dyDescent="0.25">
      <c r="B33" s="166"/>
      <c r="C33" s="167"/>
      <c r="D33" s="167"/>
      <c r="E33" s="167"/>
      <c r="F33" s="167"/>
      <c r="G33" s="167"/>
      <c r="H33" s="167"/>
      <c r="I33" s="167"/>
      <c r="J33" s="168"/>
      <c r="K33" s="2"/>
      <c r="L33" s="2"/>
      <c r="M33" s="2"/>
      <c r="N33" s="2"/>
      <c r="O33" s="2"/>
      <c r="P33" s="2"/>
      <c r="Q33" s="2"/>
    </row>
    <row r="34" spans="2:17" x14ac:dyDescent="0.25">
      <c r="B34" s="166"/>
      <c r="C34" s="167"/>
      <c r="D34" s="167"/>
      <c r="E34" s="167"/>
      <c r="F34" s="167"/>
      <c r="G34" s="167"/>
      <c r="H34" s="167"/>
      <c r="I34" s="167"/>
      <c r="J34" s="168"/>
      <c r="K34" s="2"/>
      <c r="L34" s="2"/>
      <c r="M34" s="2"/>
      <c r="N34" s="2"/>
      <c r="O34" s="2"/>
      <c r="P34" s="2"/>
      <c r="Q34" s="2"/>
    </row>
    <row r="35" spans="2:17" x14ac:dyDescent="0.25">
      <c r="B35" s="166"/>
      <c r="C35" s="167"/>
      <c r="D35" s="167"/>
      <c r="E35" s="167"/>
      <c r="F35" s="167"/>
      <c r="G35" s="167"/>
      <c r="H35" s="167"/>
      <c r="I35" s="167"/>
      <c r="J35" s="168"/>
      <c r="K35" s="2"/>
      <c r="L35" s="2"/>
      <c r="M35" s="2"/>
      <c r="N35" s="2"/>
      <c r="O35" s="2"/>
      <c r="P35" s="2"/>
      <c r="Q35" s="2"/>
    </row>
    <row r="36" spans="2:17" ht="15.75" thickBot="1" x14ac:dyDescent="0.3">
      <c r="B36" s="169"/>
      <c r="C36" s="170"/>
      <c r="D36" s="170"/>
      <c r="E36" s="170"/>
      <c r="F36" s="170"/>
      <c r="G36" s="170"/>
      <c r="H36" s="170"/>
      <c r="I36" s="170"/>
      <c r="J36" s="171"/>
      <c r="K36" s="2"/>
      <c r="L36" s="2"/>
      <c r="M36" s="2"/>
      <c r="N36" s="2"/>
      <c r="O36" s="2"/>
      <c r="P36" s="2"/>
      <c r="Q36" s="2"/>
    </row>
    <row r="37" spans="2:17" x14ac:dyDescent="0.25">
      <c r="B37" s="35"/>
      <c r="C37" s="35"/>
      <c r="D37" s="35"/>
      <c r="E37" s="90"/>
      <c r="F37" s="90"/>
      <c r="G37" s="35"/>
      <c r="H37" s="35"/>
      <c r="I37" s="35"/>
      <c r="J37" s="2"/>
      <c r="K37" s="2"/>
      <c r="L37" s="2"/>
      <c r="M37" s="2"/>
      <c r="N37" s="2"/>
      <c r="O37" s="2"/>
      <c r="P37" s="2"/>
      <c r="Q37" s="2"/>
    </row>
    <row r="38" spans="2:17" x14ac:dyDescent="0.25">
      <c r="B38" s="35"/>
      <c r="C38" s="35"/>
      <c r="D38" s="35"/>
      <c r="E38" s="90"/>
      <c r="F38" s="90"/>
      <c r="G38" s="35"/>
      <c r="H38" s="35"/>
      <c r="I38" s="35"/>
      <c r="J38" s="2"/>
      <c r="K38" s="2"/>
      <c r="L38" s="2"/>
      <c r="M38" s="2"/>
      <c r="N38" s="2"/>
      <c r="O38" s="2"/>
      <c r="P38" s="2"/>
      <c r="Q38" s="2"/>
    </row>
  </sheetData>
  <mergeCells count="16">
    <mergeCell ref="B11:G11"/>
    <mergeCell ref="B4:E4"/>
    <mergeCell ref="F4:Q4"/>
    <mergeCell ref="C7:Q7"/>
    <mergeCell ref="C8:Q8"/>
    <mergeCell ref="B9:Q9"/>
    <mergeCell ref="B29:J29"/>
    <mergeCell ref="B30:J36"/>
    <mergeCell ref="B21:Q21"/>
    <mergeCell ref="B23:G23"/>
    <mergeCell ref="B24:C24"/>
    <mergeCell ref="D24:E24"/>
    <mergeCell ref="F24:G24"/>
    <mergeCell ref="B25:C26"/>
    <mergeCell ref="D25:E26"/>
    <mergeCell ref="F25:G26"/>
  </mergeCells>
  <conditionalFormatting sqref="G14:G20">
    <cfRule type="cellIs" dxfId="14" priority="1" operator="greaterThan">
      <formula>0.3</formula>
    </cfRule>
    <cfRule type="cellIs" dxfId="13" priority="2" operator="between">
      <formula>0.16</formula>
      <formula>0.3</formula>
    </cfRule>
    <cfRule type="cellIs" dxfId="12" priority="3" operator="lessThanOrEqual">
      <formula>0.15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38"/>
  <sheetViews>
    <sheetView topLeftCell="A26" workbookViewId="0">
      <selection activeCell="B30" sqref="B30:J36"/>
    </sheetView>
  </sheetViews>
  <sheetFormatPr defaultColWidth="8.85546875" defaultRowHeight="15" x14ac:dyDescent="0.25"/>
  <cols>
    <col min="2" max="2" width="16.28515625" customWidth="1"/>
    <col min="3" max="3" width="11.7109375" customWidth="1"/>
    <col min="4" max="4" width="12.28515625" customWidth="1"/>
    <col min="5" max="6" width="16.28515625" style="82" customWidth="1"/>
    <col min="7" max="7" width="11.42578125" customWidth="1"/>
  </cols>
  <sheetData>
    <row r="3" spans="2:17" ht="15.75" thickBot="1" x14ac:dyDescent="0.3"/>
    <row r="4" spans="2:17" ht="21.75" thickBot="1" x14ac:dyDescent="0.3">
      <c r="B4" s="196" t="str">
        <f>Principal!C6</f>
        <v>&lt;nome do projeto&gt;</v>
      </c>
      <c r="C4" s="197"/>
      <c r="D4" s="197"/>
      <c r="E4" s="198"/>
      <c r="F4" s="199" t="str">
        <f>Principal!C19</f>
        <v>Não conformidades QUA / Ítens auditados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2:17" ht="16.5" thickBot="1" x14ac:dyDescent="0.3">
      <c r="B5" s="39"/>
      <c r="C5" s="39"/>
      <c r="D5" s="39"/>
      <c r="E5" s="83"/>
      <c r="F5" s="83"/>
      <c r="G5" s="39"/>
      <c r="H5" s="39"/>
      <c r="I5" s="39"/>
      <c r="J5" s="39"/>
      <c r="K5" s="39"/>
      <c r="L5" s="39"/>
      <c r="M5" s="39"/>
      <c r="N5" s="39"/>
      <c r="O5" s="43" t="s">
        <v>28</v>
      </c>
      <c r="P5" s="48" t="s">
        <v>29</v>
      </c>
      <c r="Q5" s="44" t="s">
        <v>30</v>
      </c>
    </row>
    <row r="6" spans="2:17" ht="16.5" thickBot="1" x14ac:dyDescent="0.3">
      <c r="B6" s="39"/>
      <c r="C6" s="39"/>
      <c r="D6" s="39"/>
      <c r="E6" s="83"/>
      <c r="F6" s="83"/>
      <c r="G6" s="39"/>
      <c r="H6" s="39"/>
      <c r="I6" s="39"/>
      <c r="J6" s="39"/>
      <c r="K6" s="39"/>
      <c r="L6" s="39"/>
      <c r="M6" s="39"/>
      <c r="N6" s="39"/>
      <c r="O6" s="36"/>
      <c r="P6" s="40"/>
      <c r="Q6" s="37"/>
    </row>
    <row r="7" spans="2:17" ht="55.5" customHeight="1" thickBot="1" x14ac:dyDescent="0.3">
      <c r="B7" s="42" t="s">
        <v>78</v>
      </c>
      <c r="C7" s="190" t="s">
        <v>199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2:17" x14ac:dyDescent="0.25">
      <c r="B8" s="41" t="s">
        <v>79</v>
      </c>
      <c r="C8" s="193" t="str">
        <f>Principal!C7</f>
        <v>&lt;nome responsáverl&gt;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</row>
    <row r="9" spans="2:17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</row>
    <row r="10" spans="2:17" ht="15.75" thickBot="1" x14ac:dyDescent="0.3">
      <c r="B10" s="38"/>
      <c r="C10" s="38"/>
      <c r="D10" s="38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2:17" ht="16.5" thickBot="1" x14ac:dyDescent="0.3">
      <c r="B11" s="177" t="s">
        <v>70</v>
      </c>
      <c r="C11" s="178"/>
      <c r="D11" s="178"/>
      <c r="E11" s="178"/>
      <c r="F11" s="178"/>
      <c r="G11" s="179"/>
      <c r="H11" s="19"/>
      <c r="I11" s="19"/>
      <c r="J11" s="12"/>
      <c r="K11" s="12"/>
      <c r="L11" s="12"/>
      <c r="M11" s="12"/>
      <c r="N11" s="12"/>
      <c r="O11" s="12"/>
      <c r="P11" s="12"/>
      <c r="Q11" s="12"/>
    </row>
    <row r="12" spans="2:17" ht="15.75" thickBot="1" x14ac:dyDescent="0.3">
      <c r="B12" s="2"/>
      <c r="C12" s="2"/>
      <c r="D12" s="2"/>
      <c r="E12" s="85"/>
      <c r="F12" s="85"/>
      <c r="G12" s="2"/>
      <c r="H12" s="2"/>
      <c r="I12" s="2"/>
      <c r="J12" s="12"/>
      <c r="K12" s="12"/>
      <c r="L12" s="12"/>
      <c r="M12" s="12"/>
      <c r="N12" s="12"/>
      <c r="O12" s="12"/>
      <c r="P12" s="12"/>
      <c r="Q12" s="12"/>
    </row>
    <row r="13" spans="2:17" ht="57.75" customHeight="1" thickBot="1" x14ac:dyDescent="0.3">
      <c r="B13" s="20" t="s">
        <v>98</v>
      </c>
      <c r="C13" s="21" t="s">
        <v>71</v>
      </c>
      <c r="D13" s="22" t="s">
        <v>31</v>
      </c>
      <c r="E13" s="80" t="str">
        <f>Dados!C21</f>
        <v>Nº de não conformidades de qualidade (unid)</v>
      </c>
      <c r="F13" s="81" t="str">
        <f>Dados!C22</f>
        <v>Nº de itens auditados de qualidade (unid)</v>
      </c>
      <c r="G13" s="20" t="s">
        <v>72</v>
      </c>
      <c r="H13" s="2"/>
      <c r="I13" s="2"/>
      <c r="J13" s="12"/>
      <c r="K13" s="12"/>
      <c r="L13" s="12"/>
      <c r="M13" s="12"/>
      <c r="N13" s="12"/>
      <c r="O13" s="12"/>
      <c r="P13" s="12"/>
      <c r="Q13" s="12"/>
    </row>
    <row r="14" spans="2:17" ht="15.75" thickBot="1" x14ac:dyDescent="0.3">
      <c r="B14" s="23">
        <f>IF('Ind-1'!$B14&gt;1/1/1900,'Ind-1'!$B14,"")</f>
        <v>41387</v>
      </c>
      <c r="C14" s="24" t="str">
        <f>'Ind-1'!C14</f>
        <v>PLANEJAMENTO</v>
      </c>
      <c r="D14" s="45"/>
      <c r="E14" s="86">
        <f>Dados!E21</f>
        <v>0</v>
      </c>
      <c r="F14" s="86">
        <f>Dados!E22</f>
        <v>0</v>
      </c>
      <c r="G14" s="26" t="e">
        <f>E14/F14</f>
        <v>#DIV/0!</v>
      </c>
      <c r="H14" s="2"/>
      <c r="I14" s="2"/>
      <c r="J14" s="12"/>
      <c r="K14" s="12"/>
      <c r="L14" s="12"/>
      <c r="M14" s="12"/>
      <c r="N14" s="12"/>
      <c r="O14" s="12"/>
      <c r="P14" s="12"/>
      <c r="Q14" s="12"/>
    </row>
    <row r="15" spans="2:17" ht="15.75" thickBot="1" x14ac:dyDescent="0.3">
      <c r="B15" s="27">
        <f>IF('Ind-1'!$B15&gt;1/1/1900,'Ind-1'!$B15,"")</f>
        <v>41396</v>
      </c>
      <c r="C15" s="28" t="str">
        <f>'Ind-1'!C15</f>
        <v>CONSTRUÇÃO 1</v>
      </c>
      <c r="D15" s="46"/>
      <c r="E15" s="87">
        <f>Dados!G21</f>
        <v>0</v>
      </c>
      <c r="F15" s="87">
        <f>Dados!G22</f>
        <v>0</v>
      </c>
      <c r="G15" s="26" t="e">
        <f t="shared" ref="G15:G19" si="0">E15/F15</f>
        <v>#DIV/0!</v>
      </c>
      <c r="H15" s="2"/>
      <c r="I15" s="2"/>
      <c r="J15" s="12"/>
      <c r="K15" s="12"/>
      <c r="L15" s="12"/>
      <c r="M15" s="12"/>
      <c r="N15" s="12"/>
      <c r="O15" s="12"/>
      <c r="P15" s="12"/>
      <c r="Q15" s="12"/>
    </row>
    <row r="16" spans="2:17" ht="15.75" thickBot="1" x14ac:dyDescent="0.3">
      <c r="B16" s="27" t="str">
        <f>IF('Ind-1'!$B16&gt;1/1/1900,'Ind-1'!$B16,"")</f>
        <v/>
      </c>
      <c r="C16" s="28" t="str">
        <f>'Ind-1'!C16</f>
        <v>CONSTRUÇÃO 2</v>
      </c>
      <c r="D16" s="46"/>
      <c r="E16" s="87">
        <f>Dados!I21</f>
        <v>0</v>
      </c>
      <c r="F16" s="87">
        <f>Dados!I22</f>
        <v>0</v>
      </c>
      <c r="G16" s="26" t="e">
        <f t="shared" si="0"/>
        <v>#DIV/0!</v>
      </c>
      <c r="H16" s="2"/>
      <c r="I16" s="2"/>
      <c r="J16" s="12"/>
      <c r="K16" s="12"/>
      <c r="L16" s="12"/>
      <c r="M16" s="12"/>
      <c r="N16" s="12"/>
      <c r="O16" s="12"/>
      <c r="P16" s="12"/>
      <c r="Q16" s="12"/>
    </row>
    <row r="17" spans="2:17" ht="15.75" thickBot="1" x14ac:dyDescent="0.3">
      <c r="B17" s="27" t="str">
        <f>IF('Ind-1'!$B17&gt;1/1/1900,'Ind-1'!$B17,"")</f>
        <v/>
      </c>
      <c r="C17" s="28" t="e">
        <f>'Ind-1'!C17</f>
        <v>#REF!</v>
      </c>
      <c r="D17" s="46"/>
      <c r="E17" s="87" t="e">
        <f>Dados!#REF!</f>
        <v>#REF!</v>
      </c>
      <c r="F17" s="87" t="e">
        <f>Dados!#REF!</f>
        <v>#REF!</v>
      </c>
      <c r="G17" s="26" t="e">
        <f t="shared" si="0"/>
        <v>#REF!</v>
      </c>
      <c r="H17" s="2"/>
      <c r="I17" s="2"/>
      <c r="J17" s="12"/>
      <c r="K17" s="12"/>
      <c r="L17" s="12"/>
      <c r="M17" s="12"/>
      <c r="N17" s="12"/>
      <c r="O17" s="12"/>
      <c r="P17" s="12"/>
      <c r="Q17" s="12"/>
    </row>
    <row r="18" spans="2:17" ht="15.75" thickBot="1" x14ac:dyDescent="0.3">
      <c r="B18" s="27" t="str">
        <f>IF('Ind-1'!$B18&gt;1/1/1900,'Ind-1'!$B18,"")</f>
        <v/>
      </c>
      <c r="C18" s="28" t="e">
        <f>'Ind-1'!C18</f>
        <v>#REF!</v>
      </c>
      <c r="D18" s="46"/>
      <c r="E18" s="87" t="e">
        <f>Dados!#REF!</f>
        <v>#REF!</v>
      </c>
      <c r="F18" s="87" t="e">
        <f>Dados!#REF!</f>
        <v>#REF!</v>
      </c>
      <c r="G18" s="26" t="e">
        <f t="shared" si="0"/>
        <v>#REF!</v>
      </c>
      <c r="H18" s="2"/>
      <c r="I18" s="2"/>
      <c r="J18" s="12"/>
      <c r="K18" s="12"/>
      <c r="L18" s="12"/>
      <c r="M18" s="12"/>
      <c r="N18" s="12"/>
      <c r="O18" s="12"/>
      <c r="P18" s="12"/>
      <c r="Q18" s="12"/>
    </row>
    <row r="19" spans="2:17" x14ac:dyDescent="0.25">
      <c r="B19" s="27" t="str">
        <f>IF('Ind-1'!$B19&gt;1/1/1900,'Ind-1'!$B19,"")</f>
        <v/>
      </c>
      <c r="C19" s="28" t="str">
        <f>'Ind-1'!C19</f>
        <v>ENCERRAMENTO</v>
      </c>
      <c r="D19" s="46"/>
      <c r="E19" s="87">
        <f>Dados!K21</f>
        <v>0</v>
      </c>
      <c r="F19" s="87">
        <f>Dados!K22</f>
        <v>0</v>
      </c>
      <c r="G19" s="26" t="e">
        <f t="shared" si="0"/>
        <v>#DIV/0!</v>
      </c>
      <c r="H19" s="2"/>
      <c r="I19" s="2"/>
      <c r="J19" s="12"/>
      <c r="K19" s="12"/>
      <c r="L19" s="12"/>
      <c r="M19" s="12"/>
      <c r="N19" s="12"/>
      <c r="O19" s="12"/>
      <c r="P19" s="12"/>
      <c r="Q19" s="12"/>
    </row>
    <row r="20" spans="2:17" ht="15.75" thickBot="1" x14ac:dyDescent="0.3">
      <c r="B20" s="30"/>
      <c r="C20" s="31"/>
      <c r="D20" s="47"/>
      <c r="E20" s="88"/>
      <c r="F20" s="89"/>
      <c r="G20" s="34"/>
      <c r="H20" s="2"/>
      <c r="I20" s="2"/>
      <c r="J20" s="12"/>
      <c r="K20" s="12"/>
      <c r="L20" s="12"/>
      <c r="M20" s="12"/>
      <c r="N20" s="12"/>
      <c r="O20" s="12"/>
      <c r="P20" s="12"/>
      <c r="Q20" s="12"/>
    </row>
    <row r="21" spans="2:17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2:17" ht="15.75" thickBot="1" x14ac:dyDescent="0.3">
      <c r="B22" s="35"/>
      <c r="C22" s="35"/>
      <c r="D22" s="35"/>
      <c r="E22" s="90"/>
      <c r="F22" s="90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15.75" thickBot="1" x14ac:dyDescent="0.3">
      <c r="B23" s="181" t="s">
        <v>73</v>
      </c>
      <c r="C23" s="182"/>
      <c r="D23" s="182"/>
      <c r="E23" s="182"/>
      <c r="F23" s="182"/>
      <c r="G23" s="183"/>
      <c r="H23" s="35"/>
      <c r="I23" s="35"/>
      <c r="J23" s="12"/>
      <c r="K23" s="12"/>
      <c r="L23" s="12"/>
      <c r="M23" s="12"/>
      <c r="N23" s="12"/>
      <c r="O23" s="12"/>
      <c r="P23" s="12"/>
      <c r="Q23" s="12"/>
    </row>
    <row r="24" spans="2:17" ht="16.5" thickBot="1" x14ac:dyDescent="0.3">
      <c r="B24" s="184" t="s">
        <v>75</v>
      </c>
      <c r="C24" s="185"/>
      <c r="D24" s="186" t="s">
        <v>76</v>
      </c>
      <c r="E24" s="187"/>
      <c r="F24" s="188" t="s">
        <v>77</v>
      </c>
      <c r="G24" s="189"/>
      <c r="H24" s="35"/>
      <c r="I24" s="35"/>
      <c r="J24" s="12"/>
      <c r="K24" s="12"/>
      <c r="L24" s="12"/>
      <c r="M24" s="12"/>
      <c r="N24" s="12"/>
      <c r="O24" s="12"/>
      <c r="P24" s="12"/>
      <c r="Q24" s="12"/>
    </row>
    <row r="25" spans="2:17" ht="50.25" customHeight="1" x14ac:dyDescent="0.25">
      <c r="B25" s="206" t="s">
        <v>225</v>
      </c>
      <c r="C25" s="207"/>
      <c r="D25" s="206" t="s">
        <v>214</v>
      </c>
      <c r="E25" s="207"/>
      <c r="F25" s="206" t="s">
        <v>215</v>
      </c>
      <c r="G25" s="207"/>
      <c r="H25" s="35"/>
      <c r="I25" s="35"/>
      <c r="J25" s="12"/>
      <c r="K25" s="12"/>
      <c r="L25" s="12"/>
      <c r="M25" s="12"/>
      <c r="N25" s="12"/>
      <c r="O25" s="12"/>
      <c r="P25" s="12"/>
      <c r="Q25" s="12"/>
    </row>
    <row r="26" spans="2:17" ht="50.25" customHeight="1" thickBot="1" x14ac:dyDescent="0.3">
      <c r="B26" s="208"/>
      <c r="C26" s="209"/>
      <c r="D26" s="208"/>
      <c r="E26" s="209"/>
      <c r="F26" s="208"/>
      <c r="G26" s="209"/>
      <c r="H26" s="35"/>
      <c r="I26" s="35"/>
      <c r="J26" s="12"/>
      <c r="K26" s="12"/>
      <c r="L26" s="12"/>
      <c r="M26" s="12"/>
      <c r="N26" s="12"/>
      <c r="O26" s="12"/>
      <c r="P26" s="12"/>
      <c r="Q26" s="12"/>
    </row>
    <row r="27" spans="2:17" x14ac:dyDescent="0.25">
      <c r="B27" s="35"/>
      <c r="C27" s="35"/>
      <c r="D27" s="35"/>
      <c r="E27" s="90"/>
      <c r="F27" s="90"/>
      <c r="G27" s="35"/>
      <c r="H27" s="35"/>
      <c r="I27" s="35"/>
      <c r="J27" s="12"/>
      <c r="K27" s="12"/>
      <c r="L27" s="12"/>
      <c r="M27" s="12"/>
      <c r="N27" s="12"/>
      <c r="O27" s="12"/>
      <c r="P27" s="12"/>
      <c r="Q27" s="12"/>
    </row>
    <row r="28" spans="2:17" ht="15.75" thickBot="1" x14ac:dyDescent="0.3">
      <c r="B28" s="35"/>
      <c r="C28" s="35"/>
      <c r="D28" s="35"/>
      <c r="E28" s="90"/>
      <c r="F28" s="90"/>
      <c r="G28" s="35"/>
      <c r="H28" s="35"/>
      <c r="I28" s="35"/>
      <c r="J28" s="12"/>
      <c r="K28" s="12"/>
      <c r="L28" s="12"/>
      <c r="M28" s="12"/>
      <c r="N28" s="12"/>
      <c r="O28" s="12"/>
      <c r="P28" s="12"/>
      <c r="Q28" s="12"/>
    </row>
    <row r="29" spans="2:17" ht="15.75" thickBot="1" x14ac:dyDescent="0.3">
      <c r="B29" s="181" t="s">
        <v>74</v>
      </c>
      <c r="C29" s="182"/>
      <c r="D29" s="182"/>
      <c r="E29" s="182"/>
      <c r="F29" s="182"/>
      <c r="G29" s="182"/>
      <c r="H29" s="182"/>
      <c r="I29" s="182"/>
      <c r="J29" s="183"/>
      <c r="K29" s="12"/>
      <c r="L29" s="12"/>
      <c r="M29" s="12"/>
      <c r="N29" s="12"/>
      <c r="O29" s="12"/>
      <c r="P29" s="12"/>
      <c r="Q29" s="12"/>
    </row>
    <row r="30" spans="2:17" x14ac:dyDescent="0.25">
      <c r="B30" s="163"/>
      <c r="C30" s="164"/>
      <c r="D30" s="164"/>
      <c r="E30" s="164"/>
      <c r="F30" s="164"/>
      <c r="G30" s="164"/>
      <c r="H30" s="164"/>
      <c r="I30" s="164"/>
      <c r="J30" s="165"/>
      <c r="K30" s="12"/>
      <c r="L30" s="12"/>
      <c r="M30" s="12"/>
      <c r="N30" s="12"/>
      <c r="O30" s="12"/>
      <c r="P30" s="12"/>
      <c r="Q30" s="12"/>
    </row>
    <row r="31" spans="2:17" x14ac:dyDescent="0.25">
      <c r="B31" s="166"/>
      <c r="C31" s="167"/>
      <c r="D31" s="167"/>
      <c r="E31" s="167"/>
      <c r="F31" s="167"/>
      <c r="G31" s="167"/>
      <c r="H31" s="167"/>
      <c r="I31" s="167"/>
      <c r="J31" s="168"/>
      <c r="K31" s="2"/>
      <c r="L31" s="2"/>
      <c r="M31" s="2"/>
      <c r="N31" s="2"/>
      <c r="O31" s="2"/>
      <c r="P31" s="2"/>
      <c r="Q31" s="2"/>
    </row>
    <row r="32" spans="2:17" x14ac:dyDescent="0.25">
      <c r="B32" s="166"/>
      <c r="C32" s="167"/>
      <c r="D32" s="167"/>
      <c r="E32" s="167"/>
      <c r="F32" s="167"/>
      <c r="G32" s="167"/>
      <c r="H32" s="167"/>
      <c r="I32" s="167"/>
      <c r="J32" s="168"/>
      <c r="K32" s="2"/>
      <c r="L32" s="2"/>
      <c r="M32" s="2"/>
      <c r="N32" s="2"/>
      <c r="O32" s="2"/>
      <c r="P32" s="2"/>
      <c r="Q32" s="2"/>
    </row>
    <row r="33" spans="2:17" x14ac:dyDescent="0.25">
      <c r="B33" s="166"/>
      <c r="C33" s="167"/>
      <c r="D33" s="167"/>
      <c r="E33" s="167"/>
      <c r="F33" s="167"/>
      <c r="G33" s="167"/>
      <c r="H33" s="167"/>
      <c r="I33" s="167"/>
      <c r="J33" s="168"/>
      <c r="K33" s="2"/>
      <c r="L33" s="2"/>
      <c r="M33" s="2"/>
      <c r="N33" s="2"/>
      <c r="O33" s="2"/>
      <c r="P33" s="2"/>
      <c r="Q33" s="2"/>
    </row>
    <row r="34" spans="2:17" x14ac:dyDescent="0.25">
      <c r="B34" s="166"/>
      <c r="C34" s="167"/>
      <c r="D34" s="167"/>
      <c r="E34" s="167"/>
      <c r="F34" s="167"/>
      <c r="G34" s="167"/>
      <c r="H34" s="167"/>
      <c r="I34" s="167"/>
      <c r="J34" s="168"/>
      <c r="K34" s="2"/>
      <c r="L34" s="2"/>
      <c r="M34" s="2"/>
      <c r="N34" s="2"/>
      <c r="O34" s="2"/>
      <c r="P34" s="2"/>
      <c r="Q34" s="2"/>
    </row>
    <row r="35" spans="2:17" x14ac:dyDescent="0.25">
      <c r="B35" s="166"/>
      <c r="C35" s="167"/>
      <c r="D35" s="167"/>
      <c r="E35" s="167"/>
      <c r="F35" s="167"/>
      <c r="G35" s="167"/>
      <c r="H35" s="167"/>
      <c r="I35" s="167"/>
      <c r="J35" s="168"/>
      <c r="K35" s="2"/>
      <c r="L35" s="2"/>
      <c r="M35" s="2"/>
      <c r="N35" s="2"/>
      <c r="O35" s="2"/>
      <c r="P35" s="2"/>
      <c r="Q35" s="2"/>
    </row>
    <row r="36" spans="2:17" ht="15.75" thickBot="1" x14ac:dyDescent="0.3">
      <c r="B36" s="169"/>
      <c r="C36" s="170"/>
      <c r="D36" s="170"/>
      <c r="E36" s="170"/>
      <c r="F36" s="170"/>
      <c r="G36" s="170"/>
      <c r="H36" s="170"/>
      <c r="I36" s="170"/>
      <c r="J36" s="171"/>
      <c r="K36" s="2"/>
      <c r="L36" s="2"/>
      <c r="M36" s="2"/>
      <c r="N36" s="2"/>
      <c r="O36" s="2"/>
      <c r="P36" s="2"/>
      <c r="Q36" s="2"/>
    </row>
    <row r="37" spans="2:17" x14ac:dyDescent="0.25">
      <c r="B37" s="35"/>
      <c r="C37" s="35"/>
      <c r="D37" s="35"/>
      <c r="E37" s="90"/>
      <c r="F37" s="90"/>
      <c r="G37" s="35"/>
      <c r="H37" s="35"/>
      <c r="I37" s="35"/>
      <c r="J37" s="2"/>
      <c r="K37" s="2"/>
      <c r="L37" s="2"/>
      <c r="M37" s="2"/>
      <c r="N37" s="2"/>
      <c r="O37" s="2"/>
      <c r="P37" s="2"/>
      <c r="Q37" s="2"/>
    </row>
    <row r="38" spans="2:17" x14ac:dyDescent="0.25">
      <c r="B38" s="35"/>
      <c r="C38" s="35"/>
      <c r="D38" s="35"/>
      <c r="E38" s="90"/>
      <c r="F38" s="90"/>
      <c r="G38" s="35"/>
      <c r="H38" s="35"/>
      <c r="I38" s="35"/>
      <c r="J38" s="2"/>
      <c r="K38" s="2"/>
      <c r="L38" s="2"/>
      <c r="M38" s="2"/>
      <c r="N38" s="2"/>
      <c r="O38" s="2"/>
      <c r="P38" s="2"/>
      <c r="Q38" s="2"/>
    </row>
  </sheetData>
  <mergeCells count="16">
    <mergeCell ref="B11:G11"/>
    <mergeCell ref="B4:E4"/>
    <mergeCell ref="F4:Q4"/>
    <mergeCell ref="C7:Q7"/>
    <mergeCell ref="C8:Q8"/>
    <mergeCell ref="B9:Q9"/>
    <mergeCell ref="B29:J29"/>
    <mergeCell ref="B30:J36"/>
    <mergeCell ref="B21:Q21"/>
    <mergeCell ref="B23:G23"/>
    <mergeCell ref="B24:C24"/>
    <mergeCell ref="D24:E24"/>
    <mergeCell ref="F24:G24"/>
    <mergeCell ref="B25:C26"/>
    <mergeCell ref="D25:E26"/>
    <mergeCell ref="F25:G26"/>
  </mergeCells>
  <conditionalFormatting sqref="G14:G20">
    <cfRule type="cellIs" dxfId="11" priority="1" operator="greaterThan">
      <formula>0.3</formula>
    </cfRule>
    <cfRule type="cellIs" dxfId="10" priority="2" operator="between">
      <formula>0.16</formula>
      <formula>0.3</formula>
    </cfRule>
    <cfRule type="cellIs" dxfId="9" priority="3" operator="lessThanOrEqual">
      <formula>0.15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38"/>
  <sheetViews>
    <sheetView topLeftCell="A22" workbookViewId="0">
      <selection activeCell="B30" sqref="B30:J36"/>
    </sheetView>
  </sheetViews>
  <sheetFormatPr defaultColWidth="8.85546875" defaultRowHeight="15" x14ac:dyDescent="0.25"/>
  <cols>
    <col min="2" max="2" width="16.42578125" customWidth="1"/>
    <col min="3" max="3" width="12.7109375" customWidth="1"/>
    <col min="4" max="4" width="12" customWidth="1"/>
    <col min="5" max="6" width="16.42578125" style="82" customWidth="1"/>
    <col min="7" max="7" width="10.7109375" customWidth="1"/>
  </cols>
  <sheetData>
    <row r="3" spans="2:17" ht="15.75" thickBot="1" x14ac:dyDescent="0.3"/>
    <row r="4" spans="2:17" ht="21.75" thickBot="1" x14ac:dyDescent="0.3">
      <c r="B4" s="196" t="str">
        <f>Principal!C6</f>
        <v>&lt;nome do projeto&gt;</v>
      </c>
      <c r="C4" s="197"/>
      <c r="D4" s="197"/>
      <c r="E4" s="198"/>
      <c r="F4" s="199" t="str">
        <f>Principal!C20</f>
        <v>Esforço de auditoria GQA/Esforço realizado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2:17" ht="16.5" thickBot="1" x14ac:dyDescent="0.3">
      <c r="B5" s="39"/>
      <c r="C5" s="39"/>
      <c r="D5" s="39"/>
      <c r="E5" s="83"/>
      <c r="F5" s="83"/>
      <c r="G5" s="39"/>
      <c r="H5" s="39"/>
      <c r="I5" s="39"/>
      <c r="J5" s="39"/>
      <c r="K5" s="39"/>
      <c r="L5" s="39"/>
      <c r="M5" s="39"/>
      <c r="N5" s="39"/>
      <c r="O5" s="43" t="s">
        <v>28</v>
      </c>
      <c r="P5" s="48" t="s">
        <v>29</v>
      </c>
      <c r="Q5" s="44" t="s">
        <v>30</v>
      </c>
    </row>
    <row r="6" spans="2:17" ht="16.5" thickBot="1" x14ac:dyDescent="0.3">
      <c r="B6" s="39"/>
      <c r="C6" s="39"/>
      <c r="D6" s="39"/>
      <c r="E6" s="83"/>
      <c r="F6" s="83"/>
      <c r="G6" s="39"/>
      <c r="H6" s="39"/>
      <c r="I6" s="39"/>
      <c r="J6" s="39"/>
      <c r="K6" s="39"/>
      <c r="L6" s="39"/>
      <c r="M6" s="39"/>
      <c r="N6" s="39"/>
      <c r="O6" s="36"/>
      <c r="P6" s="40"/>
      <c r="Q6" s="37"/>
    </row>
    <row r="7" spans="2:17" ht="54.75" customHeight="1" thickBot="1" x14ac:dyDescent="0.3">
      <c r="B7" s="42" t="s">
        <v>78</v>
      </c>
      <c r="C7" s="190" t="s">
        <v>201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2:17" x14ac:dyDescent="0.25">
      <c r="B8" s="41" t="s">
        <v>79</v>
      </c>
      <c r="C8" s="193" t="str">
        <f>Principal!C7</f>
        <v>&lt;nome responsáverl&gt;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</row>
    <row r="9" spans="2:17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</row>
    <row r="10" spans="2:17" ht="15.75" thickBot="1" x14ac:dyDescent="0.3">
      <c r="B10" s="38"/>
      <c r="C10" s="38"/>
      <c r="D10" s="38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2:17" ht="16.5" thickBot="1" x14ac:dyDescent="0.3">
      <c r="B11" s="177" t="s">
        <v>70</v>
      </c>
      <c r="C11" s="178"/>
      <c r="D11" s="178"/>
      <c r="E11" s="178"/>
      <c r="F11" s="178"/>
      <c r="G11" s="179"/>
      <c r="H11" s="19"/>
      <c r="I11" s="19"/>
      <c r="J11" s="12"/>
      <c r="K11" s="12"/>
      <c r="L11" s="12"/>
      <c r="M11" s="12"/>
      <c r="N11" s="12"/>
      <c r="O11" s="12"/>
      <c r="P11" s="12"/>
      <c r="Q11" s="12"/>
    </row>
    <row r="12" spans="2:17" ht="15.75" thickBot="1" x14ac:dyDescent="0.3">
      <c r="B12" s="2"/>
      <c r="C12" s="2"/>
      <c r="D12" s="2"/>
      <c r="E12" s="85"/>
      <c r="F12" s="85"/>
      <c r="G12" s="2"/>
      <c r="H12" s="2"/>
      <c r="I12" s="2"/>
      <c r="J12" s="12"/>
      <c r="K12" s="12"/>
      <c r="L12" s="12"/>
      <c r="M12" s="12"/>
      <c r="N12" s="12"/>
      <c r="O12" s="12"/>
      <c r="P12" s="12"/>
      <c r="Q12" s="12"/>
    </row>
    <row r="13" spans="2:17" ht="58.5" customHeight="1" thickBot="1" x14ac:dyDescent="0.3">
      <c r="B13" s="20" t="s">
        <v>98</v>
      </c>
      <c r="C13" s="21" t="s">
        <v>71</v>
      </c>
      <c r="D13" s="22" t="s">
        <v>31</v>
      </c>
      <c r="E13" s="80" t="str">
        <f>Dados!C24</f>
        <v>Esforço de auditoria de qualidade (h)</v>
      </c>
      <c r="F13" s="81" t="str">
        <f>Dados!C10</f>
        <v>Esforço Realizado (h) - Actual Cost - AC</v>
      </c>
      <c r="G13" s="20" t="s">
        <v>72</v>
      </c>
      <c r="H13" s="2"/>
      <c r="I13" s="2"/>
      <c r="J13" s="12"/>
      <c r="K13" s="12"/>
      <c r="L13" s="12"/>
      <c r="M13" s="12"/>
      <c r="N13" s="12"/>
      <c r="O13" s="12"/>
      <c r="P13" s="12"/>
      <c r="Q13" s="12"/>
    </row>
    <row r="14" spans="2:17" ht="15.75" thickBot="1" x14ac:dyDescent="0.3">
      <c r="B14" s="23">
        <f>IF('Ind-1'!$B14&gt;1/1/1900,'Ind-1'!$B14,"")</f>
        <v>41387</v>
      </c>
      <c r="C14" s="24" t="str">
        <f>'Ind-1'!C14</f>
        <v>PLANEJAMENTO</v>
      </c>
      <c r="D14" s="45"/>
      <c r="E14" s="86">
        <f>Dados!E24</f>
        <v>0</v>
      </c>
      <c r="F14" s="86">
        <f>Dados!E10</f>
        <v>0</v>
      </c>
      <c r="G14" s="26" t="e">
        <f>E14/F14</f>
        <v>#DIV/0!</v>
      </c>
      <c r="H14" s="2"/>
      <c r="I14" s="2"/>
      <c r="J14" s="12"/>
      <c r="K14" s="12"/>
      <c r="L14" s="12"/>
      <c r="M14" s="12"/>
      <c r="N14" s="12"/>
      <c r="O14" s="12"/>
      <c r="P14" s="12"/>
      <c r="Q14" s="12"/>
    </row>
    <row r="15" spans="2:17" ht="15.75" thickBot="1" x14ac:dyDescent="0.3">
      <c r="B15" s="27">
        <f>IF('Ind-1'!$B15&gt;1/1/1900,'Ind-1'!$B15,"")</f>
        <v>41396</v>
      </c>
      <c r="C15" s="28" t="str">
        <f>'Ind-1'!C15</f>
        <v>CONSTRUÇÃO 1</v>
      </c>
      <c r="D15" s="46"/>
      <c r="E15" s="87">
        <f>Dados!G24</f>
        <v>0</v>
      </c>
      <c r="F15" s="87">
        <f>Dados!G10</f>
        <v>0</v>
      </c>
      <c r="G15" s="26" t="e">
        <f t="shared" ref="G15:G19" si="0">E15/F15</f>
        <v>#DIV/0!</v>
      </c>
      <c r="H15" s="2"/>
      <c r="I15" s="2"/>
      <c r="J15" s="12"/>
      <c r="K15" s="12"/>
      <c r="L15" s="12"/>
      <c r="M15" s="12"/>
      <c r="N15" s="12"/>
      <c r="O15" s="12"/>
      <c r="P15" s="12"/>
      <c r="Q15" s="12"/>
    </row>
    <row r="16" spans="2:17" ht="15.75" thickBot="1" x14ac:dyDescent="0.3">
      <c r="B16" s="27" t="str">
        <f>IF('Ind-1'!$B16&gt;1/1/1900,'Ind-1'!$B16,"")</f>
        <v/>
      </c>
      <c r="C16" s="28" t="str">
        <f>'Ind-1'!C16</f>
        <v>CONSTRUÇÃO 2</v>
      </c>
      <c r="D16" s="46"/>
      <c r="E16" s="87">
        <f>Dados!I24</f>
        <v>0</v>
      </c>
      <c r="F16" s="87">
        <f>Dados!I10</f>
        <v>0</v>
      </c>
      <c r="G16" s="26" t="e">
        <f t="shared" si="0"/>
        <v>#DIV/0!</v>
      </c>
      <c r="H16" s="2"/>
      <c r="I16" s="2"/>
      <c r="J16" s="12"/>
      <c r="K16" s="12"/>
      <c r="L16" s="12"/>
      <c r="M16" s="12"/>
      <c r="N16" s="12"/>
      <c r="O16" s="12"/>
      <c r="P16" s="12"/>
      <c r="Q16" s="12"/>
    </row>
    <row r="17" spans="2:17" ht="15.75" thickBot="1" x14ac:dyDescent="0.3">
      <c r="B17" s="27" t="str">
        <f>IF('Ind-1'!$B17&gt;1/1/1900,'Ind-1'!$B17,"")</f>
        <v/>
      </c>
      <c r="C17" s="28" t="e">
        <f>'Ind-1'!C17</f>
        <v>#REF!</v>
      </c>
      <c r="D17" s="46"/>
      <c r="E17" s="87" t="e">
        <f>Dados!#REF!</f>
        <v>#REF!</v>
      </c>
      <c r="F17" s="87" t="e">
        <f>Dados!#REF!</f>
        <v>#REF!</v>
      </c>
      <c r="G17" s="26" t="e">
        <f t="shared" si="0"/>
        <v>#REF!</v>
      </c>
      <c r="H17" s="2"/>
      <c r="I17" s="2"/>
      <c r="J17" s="12"/>
      <c r="K17" s="12"/>
      <c r="L17" s="12"/>
      <c r="M17" s="12"/>
      <c r="N17" s="12"/>
      <c r="O17" s="12"/>
      <c r="P17" s="12"/>
      <c r="Q17" s="12"/>
    </row>
    <row r="18" spans="2:17" ht="15.75" thickBot="1" x14ac:dyDescent="0.3">
      <c r="B18" s="27" t="str">
        <f>IF('Ind-1'!$B18&gt;1/1/1900,'Ind-1'!$B18,"")</f>
        <v/>
      </c>
      <c r="C18" s="28" t="e">
        <f>'Ind-1'!C18</f>
        <v>#REF!</v>
      </c>
      <c r="D18" s="46"/>
      <c r="E18" s="87" t="e">
        <f>Dados!#REF!</f>
        <v>#REF!</v>
      </c>
      <c r="F18" s="87" t="e">
        <f>Dados!#REF!</f>
        <v>#REF!</v>
      </c>
      <c r="G18" s="26" t="e">
        <f t="shared" si="0"/>
        <v>#REF!</v>
      </c>
      <c r="H18" s="2"/>
      <c r="I18" s="2"/>
      <c r="J18" s="12"/>
      <c r="K18" s="12"/>
      <c r="L18" s="12"/>
      <c r="M18" s="12"/>
      <c r="N18" s="12"/>
      <c r="O18" s="12"/>
      <c r="P18" s="12"/>
      <c r="Q18" s="12"/>
    </row>
    <row r="19" spans="2:17" x14ac:dyDescent="0.25">
      <c r="B19" s="27" t="str">
        <f>IF('Ind-1'!$B19&gt;1/1/1900,'Ind-1'!$B19,"")</f>
        <v/>
      </c>
      <c r="C19" s="28" t="str">
        <f>'Ind-1'!C19</f>
        <v>ENCERRAMENTO</v>
      </c>
      <c r="D19" s="46"/>
      <c r="E19" s="87">
        <f>Dados!K24</f>
        <v>0</v>
      </c>
      <c r="F19" s="87">
        <f>Dados!K10</f>
        <v>0</v>
      </c>
      <c r="G19" s="26" t="e">
        <f t="shared" si="0"/>
        <v>#DIV/0!</v>
      </c>
      <c r="H19" s="2"/>
      <c r="I19" s="2"/>
      <c r="J19" s="12"/>
      <c r="K19" s="12"/>
      <c r="L19" s="12"/>
      <c r="M19" s="12"/>
      <c r="N19" s="12"/>
      <c r="O19" s="12"/>
      <c r="P19" s="12"/>
      <c r="Q19" s="12"/>
    </row>
    <row r="20" spans="2:17" ht="15.75" thickBot="1" x14ac:dyDescent="0.3">
      <c r="B20" s="30"/>
      <c r="C20" s="31"/>
      <c r="D20" s="47"/>
      <c r="E20" s="88"/>
      <c r="F20" s="89"/>
      <c r="G20" s="34"/>
      <c r="H20" s="2"/>
      <c r="I20" s="2"/>
      <c r="J20" s="12"/>
      <c r="K20" s="12"/>
      <c r="L20" s="12"/>
      <c r="M20" s="12"/>
      <c r="N20" s="12"/>
      <c r="O20" s="12"/>
      <c r="P20" s="12"/>
      <c r="Q20" s="12"/>
    </row>
    <row r="21" spans="2:17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2:17" ht="15.75" thickBot="1" x14ac:dyDescent="0.3">
      <c r="B22" s="35"/>
      <c r="C22" s="35"/>
      <c r="D22" s="35"/>
      <c r="E22" s="90"/>
      <c r="F22" s="90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15.75" thickBot="1" x14ac:dyDescent="0.3">
      <c r="B23" s="181" t="s">
        <v>73</v>
      </c>
      <c r="C23" s="182"/>
      <c r="D23" s="182"/>
      <c r="E23" s="182"/>
      <c r="F23" s="182"/>
      <c r="G23" s="183"/>
      <c r="H23" s="35"/>
      <c r="I23" s="35"/>
      <c r="J23" s="12"/>
      <c r="K23" s="12"/>
      <c r="L23" s="12"/>
      <c r="M23" s="12"/>
      <c r="N23" s="12"/>
      <c r="O23" s="12"/>
      <c r="P23" s="12"/>
      <c r="Q23" s="12"/>
    </row>
    <row r="24" spans="2:17" ht="16.5" thickBot="1" x14ac:dyDescent="0.3">
      <c r="B24" s="184" t="s">
        <v>75</v>
      </c>
      <c r="C24" s="185"/>
      <c r="D24" s="186" t="s">
        <v>76</v>
      </c>
      <c r="E24" s="187"/>
      <c r="F24" s="188" t="s">
        <v>77</v>
      </c>
      <c r="G24" s="189"/>
      <c r="H24" s="35"/>
      <c r="I24" s="35"/>
      <c r="J24" s="12"/>
      <c r="K24" s="12"/>
      <c r="L24" s="12"/>
      <c r="M24" s="12"/>
      <c r="N24" s="12"/>
      <c r="O24" s="12"/>
      <c r="P24" s="12"/>
      <c r="Q24" s="12"/>
    </row>
    <row r="25" spans="2:17" ht="44.25" customHeight="1" x14ac:dyDescent="0.25">
      <c r="B25" s="206" t="s">
        <v>226</v>
      </c>
      <c r="C25" s="207"/>
      <c r="D25" s="206" t="s">
        <v>212</v>
      </c>
      <c r="E25" s="207"/>
      <c r="F25" s="206" t="s">
        <v>213</v>
      </c>
      <c r="G25" s="207"/>
      <c r="H25" s="35"/>
      <c r="I25" s="35"/>
      <c r="J25" s="12"/>
      <c r="K25" s="12"/>
      <c r="L25" s="12"/>
      <c r="M25" s="12"/>
      <c r="N25" s="12"/>
      <c r="O25" s="12"/>
      <c r="P25" s="12"/>
      <c r="Q25" s="12"/>
    </row>
    <row r="26" spans="2:17" ht="44.25" customHeight="1" thickBot="1" x14ac:dyDescent="0.3">
      <c r="B26" s="208"/>
      <c r="C26" s="209"/>
      <c r="D26" s="208"/>
      <c r="E26" s="209"/>
      <c r="F26" s="208"/>
      <c r="G26" s="209"/>
      <c r="H26" s="35"/>
      <c r="I26" s="35"/>
      <c r="J26" s="12"/>
      <c r="K26" s="12"/>
      <c r="L26" s="12"/>
      <c r="M26" s="12"/>
      <c r="N26" s="12"/>
      <c r="O26" s="12"/>
      <c r="P26" s="12"/>
      <c r="Q26" s="12"/>
    </row>
    <row r="27" spans="2:17" x14ac:dyDescent="0.25">
      <c r="B27" s="35"/>
      <c r="C27" s="35"/>
      <c r="D27" s="35"/>
      <c r="E27" s="90"/>
      <c r="F27" s="90"/>
      <c r="G27" s="35"/>
      <c r="H27" s="35"/>
      <c r="I27" s="35"/>
      <c r="J27" s="12"/>
      <c r="K27" s="12"/>
      <c r="L27" s="12"/>
      <c r="M27" s="12"/>
      <c r="N27" s="12"/>
      <c r="O27" s="12"/>
      <c r="P27" s="12"/>
      <c r="Q27" s="12"/>
    </row>
    <row r="28" spans="2:17" ht="15.75" thickBot="1" x14ac:dyDescent="0.3">
      <c r="B28" s="35"/>
      <c r="C28" s="35"/>
      <c r="D28" s="35"/>
      <c r="E28" s="90"/>
      <c r="F28" s="90"/>
      <c r="G28" s="35"/>
      <c r="H28" s="35"/>
      <c r="I28" s="35"/>
      <c r="J28" s="12"/>
      <c r="K28" s="12"/>
      <c r="L28" s="12"/>
      <c r="M28" s="12"/>
      <c r="N28" s="12"/>
      <c r="O28" s="12"/>
      <c r="P28" s="12"/>
      <c r="Q28" s="12"/>
    </row>
    <row r="29" spans="2:17" ht="15.75" thickBot="1" x14ac:dyDescent="0.3">
      <c r="B29" s="181" t="s">
        <v>74</v>
      </c>
      <c r="C29" s="182"/>
      <c r="D29" s="182"/>
      <c r="E29" s="182"/>
      <c r="F29" s="182"/>
      <c r="G29" s="182"/>
      <c r="H29" s="182"/>
      <c r="I29" s="182"/>
      <c r="J29" s="183"/>
      <c r="K29" s="12"/>
      <c r="L29" s="12"/>
      <c r="M29" s="12"/>
      <c r="N29" s="12"/>
      <c r="O29" s="12"/>
      <c r="P29" s="12"/>
      <c r="Q29" s="12"/>
    </row>
    <row r="30" spans="2:17" x14ac:dyDescent="0.25">
      <c r="B30" s="163"/>
      <c r="C30" s="164"/>
      <c r="D30" s="164"/>
      <c r="E30" s="164"/>
      <c r="F30" s="164"/>
      <c r="G30" s="164"/>
      <c r="H30" s="164"/>
      <c r="I30" s="164"/>
      <c r="J30" s="165"/>
      <c r="K30" s="12"/>
      <c r="L30" s="12"/>
      <c r="M30" s="12"/>
      <c r="N30" s="12"/>
      <c r="O30" s="12"/>
      <c r="P30" s="12"/>
      <c r="Q30" s="12"/>
    </row>
    <row r="31" spans="2:17" x14ac:dyDescent="0.25">
      <c r="B31" s="166"/>
      <c r="C31" s="167"/>
      <c r="D31" s="167"/>
      <c r="E31" s="167"/>
      <c r="F31" s="167"/>
      <c r="G31" s="167"/>
      <c r="H31" s="167"/>
      <c r="I31" s="167"/>
      <c r="J31" s="168"/>
      <c r="K31" s="2"/>
      <c r="L31" s="2"/>
      <c r="M31" s="2"/>
      <c r="N31" s="2"/>
      <c r="O31" s="2"/>
      <c r="P31" s="2"/>
      <c r="Q31" s="2"/>
    </row>
    <row r="32" spans="2:17" x14ac:dyDescent="0.25">
      <c r="B32" s="166"/>
      <c r="C32" s="167"/>
      <c r="D32" s="167"/>
      <c r="E32" s="167"/>
      <c r="F32" s="167"/>
      <c r="G32" s="167"/>
      <c r="H32" s="167"/>
      <c r="I32" s="167"/>
      <c r="J32" s="168"/>
      <c r="K32" s="2"/>
      <c r="L32" s="2"/>
      <c r="M32" s="2"/>
      <c r="N32" s="2"/>
      <c r="O32" s="2"/>
      <c r="P32" s="2"/>
      <c r="Q32" s="2"/>
    </row>
    <row r="33" spans="2:17" x14ac:dyDescent="0.25">
      <c r="B33" s="166"/>
      <c r="C33" s="167"/>
      <c r="D33" s="167"/>
      <c r="E33" s="167"/>
      <c r="F33" s="167"/>
      <c r="G33" s="167"/>
      <c r="H33" s="167"/>
      <c r="I33" s="167"/>
      <c r="J33" s="168"/>
      <c r="K33" s="2"/>
      <c r="L33" s="2"/>
      <c r="M33" s="2"/>
      <c r="N33" s="2"/>
      <c r="O33" s="2"/>
      <c r="P33" s="2"/>
      <c r="Q33" s="2"/>
    </row>
    <row r="34" spans="2:17" x14ac:dyDescent="0.25">
      <c r="B34" s="166"/>
      <c r="C34" s="167"/>
      <c r="D34" s="167"/>
      <c r="E34" s="167"/>
      <c r="F34" s="167"/>
      <c r="G34" s="167"/>
      <c r="H34" s="167"/>
      <c r="I34" s="167"/>
      <c r="J34" s="168"/>
      <c r="K34" s="2"/>
      <c r="L34" s="2"/>
      <c r="M34" s="2"/>
      <c r="N34" s="2"/>
      <c r="O34" s="2"/>
      <c r="P34" s="2"/>
      <c r="Q34" s="2"/>
    </row>
    <row r="35" spans="2:17" x14ac:dyDescent="0.25">
      <c r="B35" s="166"/>
      <c r="C35" s="167"/>
      <c r="D35" s="167"/>
      <c r="E35" s="167"/>
      <c r="F35" s="167"/>
      <c r="G35" s="167"/>
      <c r="H35" s="167"/>
      <c r="I35" s="167"/>
      <c r="J35" s="168"/>
      <c r="K35" s="2"/>
      <c r="L35" s="2"/>
      <c r="M35" s="2"/>
      <c r="N35" s="2"/>
      <c r="O35" s="2"/>
      <c r="P35" s="2"/>
      <c r="Q35" s="2"/>
    </row>
    <row r="36" spans="2:17" ht="15.75" thickBot="1" x14ac:dyDescent="0.3">
      <c r="B36" s="169"/>
      <c r="C36" s="170"/>
      <c r="D36" s="170"/>
      <c r="E36" s="170"/>
      <c r="F36" s="170"/>
      <c r="G36" s="170"/>
      <c r="H36" s="170"/>
      <c r="I36" s="170"/>
      <c r="J36" s="171"/>
      <c r="K36" s="2"/>
      <c r="L36" s="2"/>
      <c r="M36" s="2"/>
      <c r="N36" s="2"/>
      <c r="O36" s="2"/>
      <c r="P36" s="2"/>
      <c r="Q36" s="2"/>
    </row>
    <row r="37" spans="2:17" x14ac:dyDescent="0.25">
      <c r="B37" s="35"/>
      <c r="C37" s="35"/>
      <c r="D37" s="35"/>
      <c r="E37" s="90"/>
      <c r="F37" s="90"/>
      <c r="G37" s="35"/>
      <c r="H37" s="35"/>
      <c r="I37" s="35"/>
      <c r="J37" s="2"/>
      <c r="K37" s="2"/>
      <c r="L37" s="2"/>
      <c r="M37" s="2"/>
      <c r="N37" s="2"/>
      <c r="O37" s="2"/>
      <c r="P37" s="2"/>
      <c r="Q37" s="2"/>
    </row>
    <row r="38" spans="2:17" x14ac:dyDescent="0.25">
      <c r="B38" s="35"/>
      <c r="C38" s="35"/>
      <c r="D38" s="35"/>
      <c r="E38" s="90"/>
      <c r="F38" s="90"/>
      <c r="G38" s="35"/>
      <c r="H38" s="35"/>
      <c r="I38" s="35"/>
      <c r="J38" s="2"/>
      <c r="K38" s="2"/>
      <c r="L38" s="2"/>
      <c r="M38" s="2"/>
      <c r="N38" s="2"/>
      <c r="O38" s="2"/>
      <c r="P38" s="2"/>
      <c r="Q38" s="2"/>
    </row>
  </sheetData>
  <mergeCells count="16">
    <mergeCell ref="B11:G11"/>
    <mergeCell ref="B4:E4"/>
    <mergeCell ref="F4:Q4"/>
    <mergeCell ref="C7:Q7"/>
    <mergeCell ref="C8:Q8"/>
    <mergeCell ref="B9:Q9"/>
    <mergeCell ref="B29:J29"/>
    <mergeCell ref="B30:J36"/>
    <mergeCell ref="B21:Q21"/>
    <mergeCell ref="B23:G23"/>
    <mergeCell ref="B24:C24"/>
    <mergeCell ref="D24:E24"/>
    <mergeCell ref="F24:G24"/>
    <mergeCell ref="B25:C26"/>
    <mergeCell ref="D25:E26"/>
    <mergeCell ref="F25:G26"/>
  </mergeCells>
  <conditionalFormatting sqref="G14:G20">
    <cfRule type="cellIs" dxfId="8" priority="1" operator="greaterThan">
      <formula>0.3</formula>
    </cfRule>
    <cfRule type="cellIs" dxfId="7" priority="2" operator="between">
      <formula>0.16</formula>
      <formula>0.3</formula>
    </cfRule>
    <cfRule type="cellIs" dxfId="6" priority="3" operator="lessThanOrEqual">
      <formula>0.15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38"/>
  <sheetViews>
    <sheetView topLeftCell="A22" workbookViewId="0">
      <selection activeCell="B30" sqref="B30:J36"/>
    </sheetView>
  </sheetViews>
  <sheetFormatPr defaultColWidth="8.85546875" defaultRowHeight="15" x14ac:dyDescent="0.25"/>
  <cols>
    <col min="2" max="2" width="16.28515625" customWidth="1"/>
    <col min="3" max="3" width="12.42578125" customWidth="1"/>
    <col min="4" max="4" width="11.7109375" customWidth="1"/>
    <col min="5" max="6" width="16.42578125" style="82" customWidth="1"/>
    <col min="7" max="7" width="11.28515625" customWidth="1"/>
  </cols>
  <sheetData>
    <row r="3" spans="2:17" ht="15.75" thickBot="1" x14ac:dyDescent="0.3"/>
    <row r="4" spans="2:17" ht="21.75" thickBot="1" x14ac:dyDescent="0.3">
      <c r="B4" s="196" t="str">
        <f>Principal!C6</f>
        <v>&lt;nome do projeto&gt;</v>
      </c>
      <c r="C4" s="197"/>
      <c r="D4" s="197"/>
      <c r="E4" s="198"/>
      <c r="F4" s="199" t="str">
        <f>Principal!C21</f>
        <v>Número de indicadores dentro do resultado esperado / total de indicadores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2:17" ht="16.5" thickBot="1" x14ac:dyDescent="0.3">
      <c r="B5" s="39"/>
      <c r="C5" s="39"/>
      <c r="D5" s="39"/>
      <c r="E5" s="83"/>
      <c r="F5" s="83"/>
      <c r="G5" s="39"/>
      <c r="H5" s="39"/>
      <c r="I5" s="39"/>
      <c r="J5" s="39"/>
      <c r="K5" s="39"/>
      <c r="L5" s="39"/>
      <c r="M5" s="39"/>
      <c r="N5" s="39"/>
      <c r="O5" s="43" t="s">
        <v>28</v>
      </c>
      <c r="P5" s="48" t="s">
        <v>29</v>
      </c>
      <c r="Q5" s="44" t="s">
        <v>30</v>
      </c>
    </row>
    <row r="6" spans="2:17" ht="16.5" thickBot="1" x14ac:dyDescent="0.3">
      <c r="B6" s="39"/>
      <c r="C6" s="39"/>
      <c r="D6" s="39"/>
      <c r="E6" s="83"/>
      <c r="F6" s="83"/>
      <c r="G6" s="39"/>
      <c r="H6" s="39"/>
      <c r="I6" s="39"/>
      <c r="J6" s="39"/>
      <c r="K6" s="39"/>
      <c r="L6" s="39"/>
      <c r="M6" s="39"/>
      <c r="N6" s="39"/>
      <c r="O6" s="36"/>
      <c r="P6" s="40"/>
      <c r="Q6" s="37"/>
    </row>
    <row r="7" spans="2:17" ht="56.25" customHeight="1" thickBot="1" x14ac:dyDescent="0.3">
      <c r="B7" s="42" t="s">
        <v>78</v>
      </c>
      <c r="C7" s="190" t="s">
        <v>207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2:17" x14ac:dyDescent="0.25">
      <c r="B8" s="41" t="s">
        <v>79</v>
      </c>
      <c r="C8" s="193" t="str">
        <f>Principal!C7</f>
        <v>&lt;nome responsáverl&gt;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</row>
    <row r="9" spans="2:17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</row>
    <row r="10" spans="2:17" ht="15.75" thickBot="1" x14ac:dyDescent="0.3">
      <c r="B10" s="38"/>
      <c r="C10" s="38"/>
      <c r="D10" s="38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2:17" ht="16.5" thickBot="1" x14ac:dyDescent="0.3">
      <c r="B11" s="177" t="s">
        <v>70</v>
      </c>
      <c r="C11" s="178"/>
      <c r="D11" s="178"/>
      <c r="E11" s="178"/>
      <c r="F11" s="178"/>
      <c r="G11" s="179"/>
      <c r="H11" s="19"/>
      <c r="I11" s="19"/>
      <c r="J11" s="12"/>
      <c r="K11" s="12"/>
      <c r="L11" s="12"/>
      <c r="M11" s="12"/>
      <c r="N11" s="12"/>
      <c r="O11" s="12"/>
      <c r="P11" s="12"/>
      <c r="Q11" s="12"/>
    </row>
    <row r="12" spans="2:17" ht="15.75" thickBot="1" x14ac:dyDescent="0.3">
      <c r="B12" s="2"/>
      <c r="C12" s="2"/>
      <c r="D12" s="2"/>
      <c r="E12" s="85"/>
      <c r="F12" s="85"/>
      <c r="G12" s="2"/>
      <c r="H12" s="2"/>
      <c r="I12" s="2"/>
      <c r="J12" s="12"/>
      <c r="K12" s="12"/>
      <c r="L12" s="12"/>
      <c r="M12" s="12"/>
      <c r="N12" s="12"/>
      <c r="O12" s="12"/>
      <c r="P12" s="12"/>
      <c r="Q12" s="12"/>
    </row>
    <row r="13" spans="2:17" ht="64.5" thickBot="1" x14ac:dyDescent="0.3">
      <c r="B13" s="20" t="s">
        <v>98</v>
      </c>
      <c r="C13" s="21" t="s">
        <v>71</v>
      </c>
      <c r="D13" s="22" t="s">
        <v>31</v>
      </c>
      <c r="E13" s="80" t="str">
        <f>Dados!C25</f>
        <v>Número de indicadores dentro do resultado esperado (unid)</v>
      </c>
      <c r="F13" s="81" t="str">
        <f>Dados!C26</f>
        <v>Número total de indicadores do projeto (unid)</v>
      </c>
      <c r="G13" s="20" t="s">
        <v>72</v>
      </c>
      <c r="H13" s="2"/>
      <c r="I13" s="2"/>
      <c r="J13" s="12"/>
      <c r="K13" s="12"/>
      <c r="L13" s="12"/>
      <c r="M13" s="12"/>
      <c r="N13" s="12"/>
      <c r="O13" s="12"/>
      <c r="P13" s="12"/>
      <c r="Q13" s="12"/>
    </row>
    <row r="14" spans="2:17" ht="15.75" thickBot="1" x14ac:dyDescent="0.3">
      <c r="B14" s="23">
        <f>IF('Ind-1'!$B14&gt;1/1/1900,'Ind-1'!$B14,"")</f>
        <v>41387</v>
      </c>
      <c r="C14" s="24" t="str">
        <f>'Ind-1'!C14</f>
        <v>PLANEJAMENTO</v>
      </c>
      <c r="D14" s="45"/>
      <c r="E14" s="86">
        <f>Dados!E25</f>
        <v>0</v>
      </c>
      <c r="F14" s="86">
        <f>Dados!E26</f>
        <v>0</v>
      </c>
      <c r="G14" s="130" t="e">
        <f>E14/F14</f>
        <v>#DIV/0!</v>
      </c>
      <c r="H14" s="2"/>
      <c r="I14" s="2"/>
      <c r="J14" s="12"/>
      <c r="K14" s="12"/>
      <c r="L14" s="12"/>
      <c r="M14" s="12"/>
      <c r="N14" s="12"/>
      <c r="O14" s="12"/>
      <c r="P14" s="12"/>
      <c r="Q14" s="12"/>
    </row>
    <row r="15" spans="2:17" ht="15.75" thickBot="1" x14ac:dyDescent="0.3">
      <c r="B15" s="27">
        <f>IF('Ind-1'!$B15&gt;1/1/1900,'Ind-1'!$B15,"")</f>
        <v>41396</v>
      </c>
      <c r="C15" s="28" t="str">
        <f>'Ind-1'!C15</f>
        <v>CONSTRUÇÃO 1</v>
      </c>
      <c r="D15" s="46"/>
      <c r="E15" s="87">
        <f>Dados!G25</f>
        <v>0</v>
      </c>
      <c r="F15" s="87">
        <f>Dados!G26</f>
        <v>0</v>
      </c>
      <c r="G15" s="130" t="e">
        <f t="shared" ref="G15:G19" si="0">E15/F15</f>
        <v>#DIV/0!</v>
      </c>
      <c r="H15" s="2"/>
      <c r="I15" s="2"/>
      <c r="J15" s="12"/>
      <c r="K15" s="12"/>
      <c r="L15" s="12"/>
      <c r="M15" s="12"/>
      <c r="N15" s="12"/>
      <c r="O15" s="12"/>
      <c r="P15" s="12"/>
      <c r="Q15" s="12"/>
    </row>
    <row r="16" spans="2:17" ht="15.75" thickBot="1" x14ac:dyDescent="0.3">
      <c r="B16" s="27" t="str">
        <f>IF('Ind-1'!$B16&gt;1/1/1900,'Ind-1'!$B16,"")</f>
        <v/>
      </c>
      <c r="C16" s="28" t="str">
        <f>'Ind-1'!C16</f>
        <v>CONSTRUÇÃO 2</v>
      </c>
      <c r="D16" s="46"/>
      <c r="E16" s="87">
        <f>Dados!I25</f>
        <v>0</v>
      </c>
      <c r="F16" s="87">
        <f>Dados!I26</f>
        <v>0</v>
      </c>
      <c r="G16" s="130" t="e">
        <f t="shared" si="0"/>
        <v>#DIV/0!</v>
      </c>
      <c r="H16" s="2"/>
      <c r="I16" s="2"/>
      <c r="J16" s="12"/>
      <c r="K16" s="12"/>
      <c r="L16" s="12"/>
      <c r="M16" s="12"/>
      <c r="N16" s="12"/>
      <c r="O16" s="12"/>
      <c r="P16" s="12"/>
      <c r="Q16" s="12"/>
    </row>
    <row r="17" spans="2:17" ht="15.75" thickBot="1" x14ac:dyDescent="0.3">
      <c r="B17" s="27" t="str">
        <f>IF('Ind-1'!$B17&gt;1/1/1900,'Ind-1'!$B17,"")</f>
        <v/>
      </c>
      <c r="C17" s="28" t="e">
        <f>'Ind-1'!C17</f>
        <v>#REF!</v>
      </c>
      <c r="D17" s="46"/>
      <c r="E17" s="87" t="e">
        <f>Dados!#REF!</f>
        <v>#REF!</v>
      </c>
      <c r="F17" s="87" t="e">
        <f>Dados!#REF!</f>
        <v>#REF!</v>
      </c>
      <c r="G17" s="130" t="e">
        <f t="shared" si="0"/>
        <v>#REF!</v>
      </c>
      <c r="H17" s="2"/>
      <c r="I17" s="2"/>
      <c r="J17" s="12"/>
      <c r="K17" s="12"/>
      <c r="L17" s="12"/>
      <c r="M17" s="12"/>
      <c r="N17" s="12"/>
      <c r="O17" s="12"/>
      <c r="P17" s="12"/>
      <c r="Q17" s="12"/>
    </row>
    <row r="18" spans="2:17" ht="15.75" thickBot="1" x14ac:dyDescent="0.3">
      <c r="B18" s="27" t="str">
        <f>IF('Ind-1'!$B18&gt;1/1/1900,'Ind-1'!$B18,"")</f>
        <v/>
      </c>
      <c r="C18" s="28" t="e">
        <f>'Ind-1'!C18</f>
        <v>#REF!</v>
      </c>
      <c r="D18" s="46"/>
      <c r="E18" s="87" t="e">
        <f>Dados!#REF!</f>
        <v>#REF!</v>
      </c>
      <c r="F18" s="87" t="e">
        <f>Dados!#REF!</f>
        <v>#REF!</v>
      </c>
      <c r="G18" s="130" t="e">
        <f t="shared" si="0"/>
        <v>#REF!</v>
      </c>
      <c r="H18" s="2"/>
      <c r="I18" s="2"/>
      <c r="J18" s="12"/>
      <c r="K18" s="12"/>
      <c r="L18" s="12"/>
      <c r="M18" s="12"/>
      <c r="N18" s="12"/>
      <c r="O18" s="12"/>
      <c r="P18" s="12"/>
      <c r="Q18" s="12"/>
    </row>
    <row r="19" spans="2:17" x14ac:dyDescent="0.25">
      <c r="B19" s="27" t="str">
        <f>IF('Ind-1'!$B19&gt;1/1/1900,'Ind-1'!$B19,"")</f>
        <v/>
      </c>
      <c r="C19" s="28" t="str">
        <f>'Ind-1'!C19</f>
        <v>ENCERRAMENTO</v>
      </c>
      <c r="D19" s="46"/>
      <c r="E19" s="87">
        <f>Dados!K25</f>
        <v>0</v>
      </c>
      <c r="F19" s="87">
        <f>Dados!K26</f>
        <v>0</v>
      </c>
      <c r="G19" s="130" t="e">
        <f t="shared" si="0"/>
        <v>#DIV/0!</v>
      </c>
      <c r="H19" s="2"/>
      <c r="I19" s="2"/>
      <c r="J19" s="12"/>
      <c r="K19" s="12"/>
      <c r="L19" s="12"/>
      <c r="M19" s="12"/>
      <c r="N19" s="12"/>
      <c r="O19" s="12"/>
      <c r="P19" s="12"/>
      <c r="Q19" s="12"/>
    </row>
    <row r="20" spans="2:17" ht="15.75" thickBot="1" x14ac:dyDescent="0.3">
      <c r="B20" s="30"/>
      <c r="C20" s="31"/>
      <c r="D20" s="47"/>
      <c r="E20" s="88"/>
      <c r="F20" s="89"/>
      <c r="G20" s="131"/>
      <c r="H20" s="2"/>
      <c r="I20" s="2"/>
      <c r="J20" s="12"/>
      <c r="K20" s="12"/>
      <c r="L20" s="12"/>
      <c r="M20" s="12"/>
      <c r="N20" s="12"/>
      <c r="O20" s="12"/>
      <c r="P20" s="12"/>
      <c r="Q20" s="12"/>
    </row>
    <row r="21" spans="2:17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2:17" ht="15.75" thickBot="1" x14ac:dyDescent="0.3">
      <c r="B22" s="35"/>
      <c r="C22" s="35"/>
      <c r="D22" s="35"/>
      <c r="E22" s="90"/>
      <c r="F22" s="90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15.75" thickBot="1" x14ac:dyDescent="0.3">
      <c r="B23" s="181" t="s">
        <v>73</v>
      </c>
      <c r="C23" s="182"/>
      <c r="D23" s="182"/>
      <c r="E23" s="182"/>
      <c r="F23" s="182"/>
      <c r="G23" s="183"/>
      <c r="H23" s="35"/>
      <c r="I23" s="35"/>
      <c r="J23" s="12"/>
      <c r="K23" s="12"/>
      <c r="L23" s="12"/>
      <c r="M23" s="12"/>
      <c r="N23" s="12"/>
      <c r="O23" s="12"/>
      <c r="P23" s="12"/>
      <c r="Q23" s="12"/>
    </row>
    <row r="24" spans="2:17" ht="16.5" thickBot="1" x14ac:dyDescent="0.3">
      <c r="B24" s="184" t="s">
        <v>75</v>
      </c>
      <c r="C24" s="185"/>
      <c r="D24" s="186" t="s">
        <v>76</v>
      </c>
      <c r="E24" s="187"/>
      <c r="F24" s="188" t="s">
        <v>77</v>
      </c>
      <c r="G24" s="189"/>
      <c r="H24" s="35"/>
      <c r="I24" s="35"/>
      <c r="J24" s="12"/>
      <c r="K24" s="12"/>
      <c r="L24" s="12"/>
      <c r="M24" s="12"/>
      <c r="N24" s="12"/>
      <c r="O24" s="12"/>
      <c r="P24" s="12"/>
      <c r="Q24" s="12"/>
    </row>
    <row r="25" spans="2:17" ht="45" customHeight="1" x14ac:dyDescent="0.25">
      <c r="B25" s="206" t="s">
        <v>227</v>
      </c>
      <c r="C25" s="207"/>
      <c r="D25" s="206" t="s">
        <v>103</v>
      </c>
      <c r="E25" s="207"/>
      <c r="F25" s="206" t="s">
        <v>104</v>
      </c>
      <c r="G25" s="207"/>
      <c r="H25" s="35"/>
      <c r="I25" s="35"/>
      <c r="J25" s="12"/>
      <c r="K25" s="12"/>
      <c r="L25" s="12"/>
      <c r="M25" s="12"/>
      <c r="N25" s="12"/>
      <c r="O25" s="12"/>
      <c r="P25" s="12"/>
      <c r="Q25" s="12"/>
    </row>
    <row r="26" spans="2:17" ht="45" customHeight="1" thickBot="1" x14ac:dyDescent="0.3">
      <c r="B26" s="208"/>
      <c r="C26" s="209"/>
      <c r="D26" s="208"/>
      <c r="E26" s="209"/>
      <c r="F26" s="208"/>
      <c r="G26" s="209"/>
      <c r="H26" s="35"/>
      <c r="I26" s="35"/>
      <c r="J26" s="12"/>
      <c r="K26" s="12"/>
      <c r="L26" s="12"/>
      <c r="M26" s="12"/>
      <c r="N26" s="12"/>
      <c r="O26" s="12"/>
      <c r="P26" s="12"/>
      <c r="Q26" s="12"/>
    </row>
    <row r="27" spans="2:17" x14ac:dyDescent="0.25">
      <c r="B27" s="35"/>
      <c r="C27" s="35"/>
      <c r="D27" s="35"/>
      <c r="E27" s="90"/>
      <c r="F27" s="90"/>
      <c r="G27" s="35"/>
      <c r="H27" s="35"/>
      <c r="I27" s="35"/>
      <c r="J27" s="12"/>
      <c r="K27" s="12"/>
      <c r="L27" s="12"/>
      <c r="M27" s="12"/>
      <c r="N27" s="12"/>
      <c r="O27" s="12"/>
      <c r="P27" s="12"/>
      <c r="Q27" s="12"/>
    </row>
    <row r="28" spans="2:17" ht="15.75" thickBot="1" x14ac:dyDescent="0.3">
      <c r="B28" s="35"/>
      <c r="C28" s="35"/>
      <c r="D28" s="35"/>
      <c r="E28" s="90"/>
      <c r="F28" s="90"/>
      <c r="G28" s="35"/>
      <c r="H28" s="35"/>
      <c r="I28" s="35"/>
      <c r="J28" s="12"/>
      <c r="K28" s="12"/>
      <c r="L28" s="12"/>
      <c r="M28" s="12"/>
      <c r="N28" s="12"/>
      <c r="O28" s="12"/>
      <c r="P28" s="12"/>
      <c r="Q28" s="12"/>
    </row>
    <row r="29" spans="2:17" ht="15.75" thickBot="1" x14ac:dyDescent="0.3">
      <c r="B29" s="181" t="s">
        <v>74</v>
      </c>
      <c r="C29" s="182"/>
      <c r="D29" s="182"/>
      <c r="E29" s="182"/>
      <c r="F29" s="182"/>
      <c r="G29" s="182"/>
      <c r="H29" s="182"/>
      <c r="I29" s="182"/>
      <c r="J29" s="183"/>
      <c r="K29" s="12"/>
      <c r="L29" s="12"/>
      <c r="M29" s="12"/>
      <c r="N29" s="12"/>
      <c r="O29" s="12"/>
      <c r="P29" s="12"/>
      <c r="Q29" s="12"/>
    </row>
    <row r="30" spans="2:17" x14ac:dyDescent="0.25">
      <c r="B30" s="163"/>
      <c r="C30" s="164"/>
      <c r="D30" s="164"/>
      <c r="E30" s="164"/>
      <c r="F30" s="164"/>
      <c r="G30" s="164"/>
      <c r="H30" s="164"/>
      <c r="I30" s="164"/>
      <c r="J30" s="165"/>
      <c r="K30" s="12"/>
      <c r="L30" s="12"/>
      <c r="M30" s="12"/>
      <c r="N30" s="12"/>
      <c r="O30" s="12"/>
      <c r="P30" s="12"/>
      <c r="Q30" s="12"/>
    </row>
    <row r="31" spans="2:17" x14ac:dyDescent="0.25">
      <c r="B31" s="166"/>
      <c r="C31" s="167"/>
      <c r="D31" s="167"/>
      <c r="E31" s="167"/>
      <c r="F31" s="167"/>
      <c r="G31" s="167"/>
      <c r="H31" s="167"/>
      <c r="I31" s="167"/>
      <c r="J31" s="168"/>
      <c r="K31" s="2"/>
      <c r="L31" s="2"/>
      <c r="M31" s="2"/>
      <c r="N31" s="2"/>
      <c r="O31" s="2"/>
      <c r="P31" s="2"/>
      <c r="Q31" s="2"/>
    </row>
    <row r="32" spans="2:17" x14ac:dyDescent="0.25">
      <c r="B32" s="166"/>
      <c r="C32" s="167"/>
      <c r="D32" s="167"/>
      <c r="E32" s="167"/>
      <c r="F32" s="167"/>
      <c r="G32" s="167"/>
      <c r="H32" s="167"/>
      <c r="I32" s="167"/>
      <c r="J32" s="168"/>
      <c r="K32" s="2"/>
      <c r="L32" s="2"/>
      <c r="M32" s="2"/>
      <c r="N32" s="2"/>
      <c r="O32" s="2"/>
      <c r="P32" s="2"/>
      <c r="Q32" s="2"/>
    </row>
    <row r="33" spans="2:17" x14ac:dyDescent="0.25">
      <c r="B33" s="166"/>
      <c r="C33" s="167"/>
      <c r="D33" s="167"/>
      <c r="E33" s="167"/>
      <c r="F33" s="167"/>
      <c r="G33" s="167"/>
      <c r="H33" s="167"/>
      <c r="I33" s="167"/>
      <c r="J33" s="168"/>
      <c r="K33" s="2"/>
      <c r="L33" s="2"/>
      <c r="M33" s="2"/>
      <c r="N33" s="2"/>
      <c r="O33" s="2"/>
      <c r="P33" s="2"/>
      <c r="Q33" s="2"/>
    </row>
    <row r="34" spans="2:17" x14ac:dyDescent="0.25">
      <c r="B34" s="166"/>
      <c r="C34" s="167"/>
      <c r="D34" s="167"/>
      <c r="E34" s="167"/>
      <c r="F34" s="167"/>
      <c r="G34" s="167"/>
      <c r="H34" s="167"/>
      <c r="I34" s="167"/>
      <c r="J34" s="168"/>
      <c r="K34" s="2"/>
      <c r="L34" s="2"/>
      <c r="M34" s="2"/>
      <c r="N34" s="2"/>
      <c r="O34" s="2"/>
      <c r="P34" s="2"/>
      <c r="Q34" s="2"/>
    </row>
    <row r="35" spans="2:17" x14ac:dyDescent="0.25">
      <c r="B35" s="166"/>
      <c r="C35" s="167"/>
      <c r="D35" s="167"/>
      <c r="E35" s="167"/>
      <c r="F35" s="167"/>
      <c r="G35" s="167"/>
      <c r="H35" s="167"/>
      <c r="I35" s="167"/>
      <c r="J35" s="168"/>
      <c r="K35" s="2"/>
      <c r="L35" s="2"/>
      <c r="M35" s="2"/>
      <c r="N35" s="2"/>
      <c r="O35" s="2"/>
      <c r="P35" s="2"/>
      <c r="Q35" s="2"/>
    </row>
    <row r="36" spans="2:17" ht="15.75" thickBot="1" x14ac:dyDescent="0.3">
      <c r="B36" s="169"/>
      <c r="C36" s="170"/>
      <c r="D36" s="170"/>
      <c r="E36" s="170"/>
      <c r="F36" s="170"/>
      <c r="G36" s="170"/>
      <c r="H36" s="170"/>
      <c r="I36" s="170"/>
      <c r="J36" s="171"/>
      <c r="K36" s="2"/>
      <c r="L36" s="2"/>
      <c r="M36" s="2"/>
      <c r="N36" s="2"/>
      <c r="O36" s="2"/>
      <c r="P36" s="2"/>
      <c r="Q36" s="2"/>
    </row>
    <row r="37" spans="2:17" x14ac:dyDescent="0.25">
      <c r="B37" s="35"/>
      <c r="C37" s="35"/>
      <c r="D37" s="35"/>
      <c r="E37" s="90"/>
      <c r="F37" s="90"/>
      <c r="G37" s="35"/>
      <c r="H37" s="35"/>
      <c r="I37" s="35"/>
      <c r="J37" s="2"/>
      <c r="K37" s="2"/>
      <c r="L37" s="2"/>
      <c r="M37" s="2"/>
      <c r="N37" s="2"/>
      <c r="O37" s="2"/>
      <c r="P37" s="2"/>
      <c r="Q37" s="2"/>
    </row>
    <row r="38" spans="2:17" x14ac:dyDescent="0.25">
      <c r="B38" s="35"/>
      <c r="C38" s="35"/>
      <c r="D38" s="35"/>
      <c r="E38" s="90"/>
      <c r="F38" s="90"/>
      <c r="G38" s="35"/>
      <c r="H38" s="35"/>
      <c r="I38" s="35"/>
      <c r="J38" s="2"/>
      <c r="K38" s="2"/>
      <c r="L38" s="2"/>
      <c r="M38" s="2"/>
      <c r="N38" s="2"/>
      <c r="O38" s="2"/>
      <c r="P38" s="2"/>
      <c r="Q38" s="2"/>
    </row>
  </sheetData>
  <mergeCells count="16">
    <mergeCell ref="B11:G11"/>
    <mergeCell ref="B4:E4"/>
    <mergeCell ref="F4:Q4"/>
    <mergeCell ref="C7:Q7"/>
    <mergeCell ref="C8:Q8"/>
    <mergeCell ref="B9:Q9"/>
    <mergeCell ref="B29:J29"/>
    <mergeCell ref="B30:J36"/>
    <mergeCell ref="B21:Q21"/>
    <mergeCell ref="B23:G23"/>
    <mergeCell ref="B24:C24"/>
    <mergeCell ref="D24:E24"/>
    <mergeCell ref="F24:G24"/>
    <mergeCell ref="B25:C26"/>
    <mergeCell ref="D25:E26"/>
    <mergeCell ref="F25:G26"/>
  </mergeCells>
  <conditionalFormatting sqref="G14:G20">
    <cfRule type="cellIs" dxfId="5" priority="1" stopIfTrue="1" operator="between">
      <formula>0.4</formula>
      <formula>0.7</formula>
    </cfRule>
    <cfRule type="cellIs" dxfId="4" priority="2" stopIfTrue="1" operator="lessThan">
      <formula>0.4</formula>
    </cfRule>
    <cfRule type="cellIs" dxfId="3" priority="3" stopIfTrue="1" operator="greaterThan">
      <formula>0.7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38"/>
  <sheetViews>
    <sheetView topLeftCell="A19" workbookViewId="0">
      <selection activeCell="B30" sqref="B30:J36"/>
    </sheetView>
  </sheetViews>
  <sheetFormatPr defaultColWidth="8.85546875" defaultRowHeight="15" x14ac:dyDescent="0.25"/>
  <cols>
    <col min="1" max="1" width="8.85546875" style="12"/>
    <col min="2" max="2" width="16.28515625" style="12" customWidth="1"/>
    <col min="3" max="3" width="12.42578125" style="12" customWidth="1"/>
    <col min="4" max="4" width="11.7109375" style="12" customWidth="1"/>
    <col min="5" max="6" width="16.42578125" style="82" customWidth="1"/>
    <col min="7" max="7" width="11.28515625" style="12" customWidth="1"/>
    <col min="8" max="16384" width="8.85546875" style="12"/>
  </cols>
  <sheetData>
    <row r="3" spans="2:17" ht="15.75" thickBot="1" x14ac:dyDescent="0.3"/>
    <row r="4" spans="2:17" ht="21.75" thickBot="1" x14ac:dyDescent="0.3">
      <c r="B4" s="196" t="str">
        <f>Principal!C6</f>
        <v>&lt;nome do projeto&gt;</v>
      </c>
      <c r="C4" s="197"/>
      <c r="D4" s="197"/>
      <c r="E4" s="198"/>
      <c r="F4" s="199" t="str">
        <f>Principal!C22</f>
        <v>Número de planos de ação de medição eficazes/ total de planos de ação de medição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2:17" ht="16.5" thickBot="1" x14ac:dyDescent="0.3">
      <c r="B5" s="39"/>
      <c r="C5" s="39"/>
      <c r="D5" s="39"/>
      <c r="E5" s="83"/>
      <c r="F5" s="83"/>
      <c r="G5" s="39"/>
      <c r="H5" s="39"/>
      <c r="I5" s="39"/>
      <c r="J5" s="39"/>
      <c r="K5" s="39"/>
      <c r="L5" s="39"/>
      <c r="M5" s="39"/>
      <c r="N5" s="39"/>
      <c r="O5" s="43" t="s">
        <v>28</v>
      </c>
      <c r="P5" s="48" t="s">
        <v>29</v>
      </c>
      <c r="Q5" s="44" t="s">
        <v>30</v>
      </c>
    </row>
    <row r="6" spans="2:17" ht="16.5" thickBot="1" x14ac:dyDescent="0.3">
      <c r="B6" s="39"/>
      <c r="C6" s="39"/>
      <c r="D6" s="39"/>
      <c r="E6" s="83"/>
      <c r="F6" s="83"/>
      <c r="G6" s="39"/>
      <c r="H6" s="39"/>
      <c r="I6" s="39"/>
      <c r="J6" s="39"/>
      <c r="K6" s="39"/>
      <c r="L6" s="39"/>
      <c r="M6" s="39"/>
      <c r="N6" s="39"/>
      <c r="O6" s="36"/>
      <c r="P6" s="40"/>
      <c r="Q6" s="37"/>
    </row>
    <row r="7" spans="2:17" ht="54.75" customHeight="1" thickBot="1" x14ac:dyDescent="0.3">
      <c r="B7" s="42" t="s">
        <v>78</v>
      </c>
      <c r="C7" s="190" t="s">
        <v>202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2:17" x14ac:dyDescent="0.25">
      <c r="B8" s="41" t="s">
        <v>79</v>
      </c>
      <c r="C8" s="193" t="str">
        <f>Principal!C7</f>
        <v>&lt;nome responsáverl&gt;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</row>
    <row r="9" spans="2:17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</row>
    <row r="10" spans="2:17" ht="15.75" thickBot="1" x14ac:dyDescent="0.3">
      <c r="B10" s="104"/>
      <c r="C10" s="104"/>
      <c r="D10" s="104"/>
      <c r="E10" s="84"/>
      <c r="F10" s="8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</row>
    <row r="11" spans="2:17" ht="16.5" thickBot="1" x14ac:dyDescent="0.3">
      <c r="B11" s="177" t="s">
        <v>70</v>
      </c>
      <c r="C11" s="178"/>
      <c r="D11" s="178"/>
      <c r="E11" s="178"/>
      <c r="F11" s="178"/>
      <c r="G11" s="179"/>
      <c r="H11" s="19"/>
      <c r="I11" s="19"/>
    </row>
    <row r="12" spans="2:17" ht="15.75" thickBot="1" x14ac:dyDescent="0.3">
      <c r="B12" s="2"/>
      <c r="C12" s="2"/>
      <c r="D12" s="2"/>
      <c r="E12" s="85"/>
      <c r="F12" s="85"/>
      <c r="G12" s="2"/>
      <c r="H12" s="2"/>
      <c r="I12" s="2"/>
    </row>
    <row r="13" spans="2:17" ht="51.75" thickBot="1" x14ac:dyDescent="0.3">
      <c r="B13" s="20" t="s">
        <v>98</v>
      </c>
      <c r="C13" s="21" t="s">
        <v>71</v>
      </c>
      <c r="D13" s="22" t="s">
        <v>31</v>
      </c>
      <c r="E13" s="80" t="str">
        <f>Dados!C27</f>
        <v>Nº de planos de ação de medição eficazes (unid)</v>
      </c>
      <c r="F13" s="81" t="str">
        <f>Dados!C28</f>
        <v>Nº total de planos de ação do projeto (unid)</v>
      </c>
      <c r="G13" s="20" t="s">
        <v>72</v>
      </c>
      <c r="H13" s="2"/>
      <c r="I13" s="2"/>
    </row>
    <row r="14" spans="2:17" ht="15.75" thickBot="1" x14ac:dyDescent="0.3">
      <c r="B14" s="23">
        <f>IF('Ind-1'!$B14&gt;1/1/1900,'Ind-1'!$B14,"")</f>
        <v>41387</v>
      </c>
      <c r="C14" s="24" t="str">
        <f>'Ind-1'!C14</f>
        <v>PLANEJAMENTO</v>
      </c>
      <c r="D14" s="45"/>
      <c r="E14" s="112">
        <f>Dados!E27</f>
        <v>0</v>
      </c>
      <c r="F14" s="112">
        <f>Dados!E28</f>
        <v>0</v>
      </c>
      <c r="G14" s="130" t="e">
        <f>E14/F14</f>
        <v>#DIV/0!</v>
      </c>
      <c r="H14" s="2"/>
      <c r="I14" s="2"/>
    </row>
    <row r="15" spans="2:17" ht="15.75" thickBot="1" x14ac:dyDescent="0.3">
      <c r="B15" s="27">
        <f>IF('Ind-1'!$B15&gt;1/1/1900,'Ind-1'!$B15,"")</f>
        <v>41396</v>
      </c>
      <c r="C15" s="28" t="str">
        <f>'Ind-1'!C15</f>
        <v>CONSTRUÇÃO 1</v>
      </c>
      <c r="D15" s="46"/>
      <c r="E15" s="113">
        <f>Dados!G27</f>
        <v>0</v>
      </c>
      <c r="F15" s="113">
        <f>Dados!G28</f>
        <v>0</v>
      </c>
      <c r="G15" s="130" t="e">
        <f t="shared" ref="G15:G19" si="0">E15/F15</f>
        <v>#DIV/0!</v>
      </c>
      <c r="H15" s="2"/>
      <c r="I15" s="2"/>
    </row>
    <row r="16" spans="2:17" ht="15.75" thickBot="1" x14ac:dyDescent="0.3">
      <c r="B16" s="27" t="str">
        <f>IF('Ind-1'!$B16&gt;1/1/1900,'Ind-1'!$B16,"")</f>
        <v/>
      </c>
      <c r="C16" s="28" t="str">
        <f>'Ind-1'!C16</f>
        <v>CONSTRUÇÃO 2</v>
      </c>
      <c r="D16" s="46"/>
      <c r="E16" s="113">
        <f>Dados!I27</f>
        <v>0</v>
      </c>
      <c r="F16" s="113">
        <f>Dados!I28</f>
        <v>0</v>
      </c>
      <c r="G16" s="130" t="e">
        <f t="shared" si="0"/>
        <v>#DIV/0!</v>
      </c>
      <c r="H16" s="2"/>
      <c r="I16" s="2"/>
    </row>
    <row r="17" spans="2:17" ht="15.75" thickBot="1" x14ac:dyDescent="0.3">
      <c r="B17" s="27" t="str">
        <f>IF('Ind-1'!$B17&gt;1/1/1900,'Ind-1'!$B17,"")</f>
        <v/>
      </c>
      <c r="C17" s="28" t="e">
        <f>'Ind-1'!C17</f>
        <v>#REF!</v>
      </c>
      <c r="D17" s="46"/>
      <c r="E17" s="113" t="e">
        <f>Dados!#REF!</f>
        <v>#REF!</v>
      </c>
      <c r="F17" s="113" t="e">
        <f>Dados!#REF!</f>
        <v>#REF!</v>
      </c>
      <c r="G17" s="130" t="e">
        <f t="shared" si="0"/>
        <v>#REF!</v>
      </c>
      <c r="H17" s="2"/>
      <c r="I17" s="2"/>
    </row>
    <row r="18" spans="2:17" ht="15.75" thickBot="1" x14ac:dyDescent="0.3">
      <c r="B18" s="27" t="str">
        <f>IF('Ind-1'!$B18&gt;1/1/1900,'Ind-1'!$B18,"")</f>
        <v/>
      </c>
      <c r="C18" s="28" t="e">
        <f>'Ind-1'!C18</f>
        <v>#REF!</v>
      </c>
      <c r="D18" s="46"/>
      <c r="E18" s="113" t="e">
        <f>Dados!#REF!</f>
        <v>#REF!</v>
      </c>
      <c r="F18" s="113" t="e">
        <f>Dados!#REF!</f>
        <v>#REF!</v>
      </c>
      <c r="G18" s="130" t="e">
        <f t="shared" si="0"/>
        <v>#REF!</v>
      </c>
      <c r="H18" s="2"/>
      <c r="I18" s="2"/>
    </row>
    <row r="19" spans="2:17" x14ac:dyDescent="0.25">
      <c r="B19" s="27" t="str">
        <f>IF('Ind-1'!$B19&gt;1/1/1900,'Ind-1'!$B19,"")</f>
        <v/>
      </c>
      <c r="C19" s="28" t="str">
        <f>'Ind-1'!C19</f>
        <v>ENCERRAMENTO</v>
      </c>
      <c r="D19" s="46"/>
      <c r="E19" s="113">
        <f>Dados!K27</f>
        <v>0</v>
      </c>
      <c r="F19" s="113">
        <f>Dados!K28</f>
        <v>0</v>
      </c>
      <c r="G19" s="130" t="e">
        <f t="shared" si="0"/>
        <v>#DIV/0!</v>
      </c>
      <c r="H19" s="2"/>
      <c r="I19" s="2"/>
    </row>
    <row r="20" spans="2:17" ht="15.75" thickBot="1" x14ac:dyDescent="0.3">
      <c r="B20" s="30"/>
      <c r="C20" s="31"/>
      <c r="D20" s="47"/>
      <c r="E20" s="88"/>
      <c r="F20" s="89"/>
      <c r="G20" s="131"/>
      <c r="H20" s="2"/>
      <c r="I20" s="2"/>
    </row>
    <row r="21" spans="2:17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2:17" ht="15.75" thickBot="1" x14ac:dyDescent="0.3">
      <c r="B22" s="105"/>
      <c r="C22" s="105"/>
      <c r="D22" s="105"/>
      <c r="E22" s="90"/>
      <c r="F22" s="90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</row>
    <row r="23" spans="2:17" ht="15.75" thickBot="1" x14ac:dyDescent="0.3">
      <c r="B23" s="181" t="s">
        <v>73</v>
      </c>
      <c r="C23" s="182"/>
      <c r="D23" s="182"/>
      <c r="E23" s="182"/>
      <c r="F23" s="182"/>
      <c r="G23" s="183"/>
      <c r="H23" s="105"/>
      <c r="I23" s="105"/>
    </row>
    <row r="24" spans="2:17" ht="16.5" thickBot="1" x14ac:dyDescent="0.3">
      <c r="B24" s="184" t="s">
        <v>75</v>
      </c>
      <c r="C24" s="185"/>
      <c r="D24" s="186" t="s">
        <v>76</v>
      </c>
      <c r="E24" s="187"/>
      <c r="F24" s="188" t="s">
        <v>77</v>
      </c>
      <c r="G24" s="189"/>
      <c r="H24" s="105"/>
      <c r="I24" s="105"/>
    </row>
    <row r="25" spans="2:17" ht="45" customHeight="1" x14ac:dyDescent="0.25">
      <c r="B25" s="206" t="s">
        <v>228</v>
      </c>
      <c r="C25" s="207"/>
      <c r="D25" s="206" t="s">
        <v>105</v>
      </c>
      <c r="E25" s="207"/>
      <c r="F25" s="206" t="s">
        <v>106</v>
      </c>
      <c r="G25" s="207"/>
      <c r="H25" s="105"/>
      <c r="I25" s="105"/>
      <c r="J25" s="132"/>
    </row>
    <row r="26" spans="2:17" ht="45" customHeight="1" thickBot="1" x14ac:dyDescent="0.3">
      <c r="B26" s="208"/>
      <c r="C26" s="209"/>
      <c r="D26" s="208"/>
      <c r="E26" s="209"/>
      <c r="F26" s="208"/>
      <c r="G26" s="209"/>
      <c r="H26" s="105"/>
      <c r="I26" s="105"/>
    </row>
    <row r="27" spans="2:17" x14ac:dyDescent="0.25">
      <c r="B27" s="105"/>
      <c r="C27" s="105"/>
      <c r="D27" s="105"/>
      <c r="E27" s="90"/>
      <c r="F27" s="90"/>
      <c r="G27" s="105"/>
      <c r="H27" s="105"/>
      <c r="I27" s="105"/>
    </row>
    <row r="28" spans="2:17" ht="15.75" thickBot="1" x14ac:dyDescent="0.3">
      <c r="B28" s="105"/>
      <c r="C28" s="105"/>
      <c r="D28" s="105"/>
      <c r="E28" s="90"/>
      <c r="F28" s="90"/>
      <c r="G28" s="105"/>
      <c r="H28" s="105"/>
      <c r="I28" s="105"/>
    </row>
    <row r="29" spans="2:17" ht="15.75" thickBot="1" x14ac:dyDescent="0.3">
      <c r="B29" s="181" t="s">
        <v>74</v>
      </c>
      <c r="C29" s="182"/>
      <c r="D29" s="182"/>
      <c r="E29" s="182"/>
      <c r="F29" s="182"/>
      <c r="G29" s="182"/>
      <c r="H29" s="182"/>
      <c r="I29" s="182"/>
      <c r="J29" s="183"/>
    </row>
    <row r="30" spans="2:17" x14ac:dyDescent="0.25">
      <c r="B30" s="163"/>
      <c r="C30" s="164"/>
      <c r="D30" s="164"/>
      <c r="E30" s="164"/>
      <c r="F30" s="164"/>
      <c r="G30" s="164"/>
      <c r="H30" s="164"/>
      <c r="I30" s="164"/>
      <c r="J30" s="165"/>
    </row>
    <row r="31" spans="2:17" x14ac:dyDescent="0.25">
      <c r="B31" s="166"/>
      <c r="C31" s="167"/>
      <c r="D31" s="167"/>
      <c r="E31" s="167"/>
      <c r="F31" s="167"/>
      <c r="G31" s="167"/>
      <c r="H31" s="167"/>
      <c r="I31" s="167"/>
      <c r="J31" s="168"/>
      <c r="K31" s="2"/>
      <c r="L31" s="2"/>
      <c r="M31" s="2"/>
      <c r="N31" s="2"/>
      <c r="O31" s="2"/>
      <c r="P31" s="2"/>
      <c r="Q31" s="2"/>
    </row>
    <row r="32" spans="2:17" x14ac:dyDescent="0.25">
      <c r="B32" s="166"/>
      <c r="C32" s="167"/>
      <c r="D32" s="167"/>
      <c r="E32" s="167"/>
      <c r="F32" s="167"/>
      <c r="G32" s="167"/>
      <c r="H32" s="167"/>
      <c r="I32" s="167"/>
      <c r="J32" s="168"/>
      <c r="K32" s="2"/>
      <c r="L32" s="2"/>
      <c r="M32" s="2"/>
      <c r="N32" s="2"/>
      <c r="O32" s="2"/>
      <c r="P32" s="2"/>
      <c r="Q32" s="2"/>
    </row>
    <row r="33" spans="2:17" x14ac:dyDescent="0.25">
      <c r="B33" s="166"/>
      <c r="C33" s="167"/>
      <c r="D33" s="167"/>
      <c r="E33" s="167"/>
      <c r="F33" s="167"/>
      <c r="G33" s="167"/>
      <c r="H33" s="167"/>
      <c r="I33" s="167"/>
      <c r="J33" s="168"/>
      <c r="K33" s="2"/>
      <c r="L33" s="2"/>
      <c r="M33" s="2"/>
      <c r="N33" s="2"/>
      <c r="O33" s="2"/>
      <c r="P33" s="2"/>
      <c r="Q33" s="2"/>
    </row>
    <row r="34" spans="2:17" x14ac:dyDescent="0.25">
      <c r="B34" s="166"/>
      <c r="C34" s="167"/>
      <c r="D34" s="167"/>
      <c r="E34" s="167"/>
      <c r="F34" s="167"/>
      <c r="G34" s="167"/>
      <c r="H34" s="167"/>
      <c r="I34" s="167"/>
      <c r="J34" s="168"/>
      <c r="K34" s="2"/>
      <c r="L34" s="2"/>
      <c r="M34" s="2"/>
      <c r="N34" s="2"/>
      <c r="O34" s="2"/>
      <c r="P34" s="2"/>
      <c r="Q34" s="2"/>
    </row>
    <row r="35" spans="2:17" x14ac:dyDescent="0.25">
      <c r="B35" s="166"/>
      <c r="C35" s="167"/>
      <c r="D35" s="167"/>
      <c r="E35" s="167"/>
      <c r="F35" s="167"/>
      <c r="G35" s="167"/>
      <c r="H35" s="167"/>
      <c r="I35" s="167"/>
      <c r="J35" s="168"/>
      <c r="K35" s="2"/>
      <c r="L35" s="2"/>
      <c r="M35" s="2"/>
      <c r="N35" s="2"/>
      <c r="O35" s="2"/>
      <c r="P35" s="2"/>
      <c r="Q35" s="2"/>
    </row>
    <row r="36" spans="2:17" ht="15.75" thickBot="1" x14ac:dyDescent="0.3">
      <c r="B36" s="169"/>
      <c r="C36" s="170"/>
      <c r="D36" s="170"/>
      <c r="E36" s="170"/>
      <c r="F36" s="170"/>
      <c r="G36" s="170"/>
      <c r="H36" s="170"/>
      <c r="I36" s="170"/>
      <c r="J36" s="171"/>
      <c r="K36" s="2"/>
      <c r="L36" s="2"/>
      <c r="M36" s="2"/>
      <c r="N36" s="2"/>
      <c r="O36" s="2"/>
      <c r="P36" s="2"/>
      <c r="Q36" s="2"/>
    </row>
    <row r="37" spans="2:17" x14ac:dyDescent="0.25">
      <c r="B37" s="105"/>
      <c r="C37" s="105"/>
      <c r="D37" s="105"/>
      <c r="E37" s="90"/>
      <c r="F37" s="90"/>
      <c r="G37" s="105"/>
      <c r="H37" s="105"/>
      <c r="I37" s="105"/>
      <c r="J37" s="2"/>
      <c r="K37" s="2"/>
      <c r="L37" s="2"/>
      <c r="M37" s="2"/>
      <c r="N37" s="2"/>
      <c r="O37" s="2"/>
      <c r="P37" s="2"/>
      <c r="Q37" s="2"/>
    </row>
    <row r="38" spans="2:17" x14ac:dyDescent="0.25">
      <c r="B38" s="105"/>
      <c r="C38" s="105"/>
      <c r="D38" s="105"/>
      <c r="E38" s="90"/>
      <c r="F38" s="90"/>
      <c r="G38" s="105"/>
      <c r="H38" s="105"/>
      <c r="I38" s="105"/>
      <c r="J38" s="2"/>
      <c r="K38" s="2"/>
      <c r="L38" s="2"/>
      <c r="M38" s="2"/>
      <c r="N38" s="2"/>
      <c r="O38" s="2"/>
      <c r="P38" s="2"/>
      <c r="Q38" s="2"/>
    </row>
  </sheetData>
  <mergeCells count="16">
    <mergeCell ref="B29:J29"/>
    <mergeCell ref="B30:J36"/>
    <mergeCell ref="B21:Q21"/>
    <mergeCell ref="B23:G23"/>
    <mergeCell ref="B24:C24"/>
    <mergeCell ref="D24:E24"/>
    <mergeCell ref="F24:G24"/>
    <mergeCell ref="B25:C26"/>
    <mergeCell ref="D25:E26"/>
    <mergeCell ref="F25:G26"/>
    <mergeCell ref="B11:G11"/>
    <mergeCell ref="B4:E4"/>
    <mergeCell ref="F4:Q4"/>
    <mergeCell ref="C7:Q7"/>
    <mergeCell ref="C8:Q8"/>
    <mergeCell ref="B9:Q9"/>
  </mergeCells>
  <conditionalFormatting sqref="G14:G20">
    <cfRule type="cellIs" dxfId="2" priority="1" stopIfTrue="1" operator="between">
      <formula>0.4</formula>
      <formula>0.7</formula>
    </cfRule>
    <cfRule type="cellIs" dxfId="1" priority="2" stopIfTrue="1" operator="lessThan">
      <formula>0.4</formula>
    </cfRule>
    <cfRule type="cellIs" dxfId="0" priority="3" stopIfTrue="1" operator="greaterThan">
      <formula>0.7</formula>
    </cfRule>
  </conditionalFormatting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0"/>
  <sheetViews>
    <sheetView topLeftCell="A4" workbookViewId="0">
      <selection activeCell="D20" sqref="D20"/>
    </sheetView>
  </sheetViews>
  <sheetFormatPr defaultColWidth="8.85546875" defaultRowHeight="15" x14ac:dyDescent="0.25"/>
  <cols>
    <col min="2" max="2" width="18.140625" customWidth="1"/>
    <col min="3" max="3" width="19.42578125" style="10" customWidth="1"/>
    <col min="4" max="4" width="38.28515625" customWidth="1"/>
    <col min="5" max="5" width="41.42578125" customWidth="1"/>
    <col min="6" max="6" width="41.42578125" style="12" customWidth="1"/>
    <col min="7" max="7" width="47.42578125" customWidth="1"/>
  </cols>
  <sheetData>
    <row r="4" spans="2:7" ht="15.75" thickBot="1" x14ac:dyDescent="0.3">
      <c r="B4" s="12"/>
      <c r="C4" s="12"/>
      <c r="D4" s="12"/>
      <c r="E4" s="12"/>
      <c r="G4" s="12"/>
    </row>
    <row r="5" spans="2:7" ht="15.75" customHeight="1" x14ac:dyDescent="0.25">
      <c r="B5" s="148" t="s">
        <v>32</v>
      </c>
      <c r="C5" s="146" t="s">
        <v>36</v>
      </c>
      <c r="D5" s="146" t="s">
        <v>33</v>
      </c>
      <c r="E5" s="146" t="s">
        <v>34</v>
      </c>
      <c r="F5" s="146" t="s">
        <v>118</v>
      </c>
      <c r="G5" s="146" t="s">
        <v>35</v>
      </c>
    </row>
    <row r="6" spans="2:7" ht="15.75" thickBot="1" x14ac:dyDescent="0.3">
      <c r="B6" s="149"/>
      <c r="C6" s="147"/>
      <c r="D6" s="147"/>
      <c r="E6" s="147"/>
      <c r="F6" s="147"/>
      <c r="G6" s="147"/>
    </row>
    <row r="7" spans="2:7" ht="78.75" x14ac:dyDescent="0.25">
      <c r="B7" s="52" t="s">
        <v>114</v>
      </c>
      <c r="C7" s="52" t="s">
        <v>21</v>
      </c>
      <c r="D7" s="56" t="s">
        <v>153</v>
      </c>
      <c r="E7" s="53" t="s">
        <v>117</v>
      </c>
      <c r="F7" s="53" t="s">
        <v>128</v>
      </c>
      <c r="G7" s="53" t="s">
        <v>110</v>
      </c>
    </row>
    <row r="8" spans="2:7" ht="63" x14ac:dyDescent="0.25">
      <c r="B8" s="52" t="s">
        <v>115</v>
      </c>
      <c r="C8" s="52" t="s">
        <v>21</v>
      </c>
      <c r="D8" s="58" t="s">
        <v>154</v>
      </c>
      <c r="E8" s="54" t="s">
        <v>133</v>
      </c>
      <c r="F8" s="54" t="s">
        <v>119</v>
      </c>
      <c r="G8" s="54" t="s">
        <v>113</v>
      </c>
    </row>
    <row r="9" spans="2:7" ht="47.25" x14ac:dyDescent="0.25">
      <c r="B9" s="55" t="s">
        <v>3</v>
      </c>
      <c r="C9" s="55" t="s">
        <v>21</v>
      </c>
      <c r="D9" s="56" t="s">
        <v>162</v>
      </c>
      <c r="E9" s="57" t="s">
        <v>134</v>
      </c>
      <c r="F9" s="57" t="s">
        <v>120</v>
      </c>
      <c r="G9" s="57" t="s">
        <v>40</v>
      </c>
    </row>
    <row r="10" spans="2:7" s="12" customFormat="1" ht="94.5" x14ac:dyDescent="0.25">
      <c r="B10" s="55" t="s">
        <v>5</v>
      </c>
      <c r="C10" s="55" t="s">
        <v>21</v>
      </c>
      <c r="D10" s="58" t="s">
        <v>111</v>
      </c>
      <c r="E10" s="54" t="s">
        <v>135</v>
      </c>
      <c r="F10" s="54" t="s">
        <v>129</v>
      </c>
      <c r="G10" s="54" t="s">
        <v>112</v>
      </c>
    </row>
    <row r="11" spans="2:7" s="11" customFormat="1" ht="47.25" x14ac:dyDescent="0.25">
      <c r="B11" s="55" t="s">
        <v>6</v>
      </c>
      <c r="C11" s="55" t="s">
        <v>22</v>
      </c>
      <c r="D11" s="58" t="s">
        <v>2</v>
      </c>
      <c r="E11" s="54" t="s">
        <v>136</v>
      </c>
      <c r="F11" s="54" t="s">
        <v>121</v>
      </c>
      <c r="G11" s="54" t="s">
        <v>37</v>
      </c>
    </row>
    <row r="12" spans="2:7" s="11" customFormat="1" ht="47.25" x14ac:dyDescent="0.25">
      <c r="B12" s="55" t="s">
        <v>7</v>
      </c>
      <c r="C12" s="55" t="s">
        <v>22</v>
      </c>
      <c r="D12" s="56" t="s">
        <v>4</v>
      </c>
      <c r="E12" s="57" t="s">
        <v>137</v>
      </c>
      <c r="F12" s="54" t="s">
        <v>121</v>
      </c>
      <c r="G12" s="57" t="s">
        <v>38</v>
      </c>
    </row>
    <row r="13" spans="2:7" ht="47.25" x14ac:dyDescent="0.25">
      <c r="B13" s="55" t="s">
        <v>8</v>
      </c>
      <c r="C13" s="55" t="s">
        <v>23</v>
      </c>
      <c r="D13" s="56" t="s">
        <v>41</v>
      </c>
      <c r="E13" s="57" t="s">
        <v>138</v>
      </c>
      <c r="F13" s="57" t="s">
        <v>130</v>
      </c>
      <c r="G13" s="57" t="s">
        <v>39</v>
      </c>
    </row>
    <row r="14" spans="2:7" ht="47.25" x14ac:dyDescent="0.25">
      <c r="B14" s="55" t="s">
        <v>9</v>
      </c>
      <c r="C14" s="55" t="s">
        <v>23</v>
      </c>
      <c r="D14" s="56" t="s">
        <v>67</v>
      </c>
      <c r="E14" s="57" t="s">
        <v>139</v>
      </c>
      <c r="F14" s="54" t="s">
        <v>131</v>
      </c>
      <c r="G14" s="57" t="s">
        <v>42</v>
      </c>
    </row>
    <row r="15" spans="2:7" s="11" customFormat="1" ht="47.25" x14ac:dyDescent="0.25">
      <c r="B15" s="55" t="s">
        <v>10</v>
      </c>
      <c r="C15" s="59" t="s">
        <v>25</v>
      </c>
      <c r="D15" s="103" t="s">
        <v>24</v>
      </c>
      <c r="E15" s="60" t="s">
        <v>140</v>
      </c>
      <c r="F15" s="57" t="s">
        <v>132</v>
      </c>
      <c r="G15" s="57" t="s">
        <v>39</v>
      </c>
    </row>
    <row r="16" spans="2:7" s="11" customFormat="1" ht="47.25" x14ac:dyDescent="0.25">
      <c r="B16" s="55" t="s">
        <v>11</v>
      </c>
      <c r="C16" s="59" t="s">
        <v>25</v>
      </c>
      <c r="D16" s="103" t="s">
        <v>200</v>
      </c>
      <c r="E16" s="60" t="s">
        <v>139</v>
      </c>
      <c r="F16" s="57" t="s">
        <v>122</v>
      </c>
      <c r="G16" s="57" t="s">
        <v>42</v>
      </c>
    </row>
    <row r="17" spans="2:8" ht="63" x14ac:dyDescent="0.25">
      <c r="B17" s="55" t="s">
        <v>12</v>
      </c>
      <c r="C17" s="59" t="s">
        <v>26</v>
      </c>
      <c r="D17" s="103" t="s">
        <v>204</v>
      </c>
      <c r="E17" s="60" t="s">
        <v>141</v>
      </c>
      <c r="F17" s="57" t="s">
        <v>123</v>
      </c>
      <c r="G17" s="57" t="s">
        <v>80</v>
      </c>
    </row>
    <row r="18" spans="2:8" ht="94.5" x14ac:dyDescent="0.25">
      <c r="B18" s="55" t="s">
        <v>13</v>
      </c>
      <c r="C18" s="61" t="s">
        <v>26</v>
      </c>
      <c r="D18" s="56" t="s">
        <v>83</v>
      </c>
      <c r="E18" s="57" t="s">
        <v>142</v>
      </c>
      <c r="F18" s="57" t="s">
        <v>124</v>
      </c>
      <c r="G18" s="57" t="s">
        <v>85</v>
      </c>
    </row>
    <row r="19" spans="2:8" s="11" customFormat="1" ht="63" x14ac:dyDescent="0.25">
      <c r="B19" s="55" t="s">
        <v>14</v>
      </c>
      <c r="C19" s="61" t="s">
        <v>27</v>
      </c>
      <c r="D19" s="56" t="s">
        <v>81</v>
      </c>
      <c r="E19" s="57" t="s">
        <v>143</v>
      </c>
      <c r="F19" s="57" t="s">
        <v>126</v>
      </c>
      <c r="G19" s="57" t="s">
        <v>82</v>
      </c>
      <c r="H19" s="12"/>
    </row>
    <row r="20" spans="2:8" ht="47.25" x14ac:dyDescent="0.25">
      <c r="B20" s="55" t="s">
        <v>116</v>
      </c>
      <c r="C20" s="61" t="s">
        <v>27</v>
      </c>
      <c r="D20" s="56" t="s">
        <v>125</v>
      </c>
      <c r="E20" s="57" t="s">
        <v>144</v>
      </c>
      <c r="F20" s="57" t="s">
        <v>127</v>
      </c>
      <c r="G20" s="57" t="s">
        <v>84</v>
      </c>
      <c r="H20" s="12"/>
    </row>
    <row r="21" spans="2:8" s="10" customFormat="1" ht="15.75" x14ac:dyDescent="0.25">
      <c r="B21" s="61"/>
      <c r="C21" s="61"/>
      <c r="D21" s="56"/>
      <c r="E21" s="57"/>
      <c r="F21" s="57"/>
      <c r="G21" s="57"/>
    </row>
    <row r="22" spans="2:8" ht="16.5" thickBot="1" x14ac:dyDescent="0.3">
      <c r="B22" s="62"/>
      <c r="C22" s="62"/>
      <c r="D22" s="63"/>
      <c r="E22" s="64"/>
      <c r="F22" s="64"/>
      <c r="G22" s="64"/>
    </row>
    <row r="23" spans="2:8" ht="15.75" x14ac:dyDescent="0.25">
      <c r="B23" s="65"/>
      <c r="C23" s="65"/>
      <c r="D23" s="65"/>
      <c r="E23" s="65"/>
      <c r="F23" s="65"/>
      <c r="G23" s="65"/>
    </row>
    <row r="24" spans="2:8" ht="15.75" x14ac:dyDescent="0.25">
      <c r="B24" s="65"/>
      <c r="C24" s="65"/>
      <c r="D24" s="65"/>
      <c r="E24" s="65"/>
      <c r="F24" s="65"/>
      <c r="G24" s="65"/>
    </row>
    <row r="25" spans="2:8" ht="15.75" x14ac:dyDescent="0.25">
      <c r="B25" s="65"/>
      <c r="C25" s="65"/>
      <c r="D25" s="65"/>
      <c r="E25" s="65"/>
      <c r="F25" s="65"/>
      <c r="G25" s="65"/>
    </row>
    <row r="26" spans="2:8" ht="15.75" x14ac:dyDescent="0.25">
      <c r="B26" s="65"/>
      <c r="C26" s="65"/>
      <c r="D26" s="65"/>
      <c r="E26" s="65"/>
      <c r="F26" s="65"/>
      <c r="G26" s="65"/>
    </row>
    <row r="27" spans="2:8" ht="15.75" x14ac:dyDescent="0.25">
      <c r="B27" s="65"/>
      <c r="C27" s="65"/>
      <c r="D27" s="65"/>
      <c r="E27" s="65"/>
      <c r="F27" s="65"/>
      <c r="G27" s="65"/>
    </row>
    <row r="28" spans="2:8" ht="15.75" x14ac:dyDescent="0.25">
      <c r="B28" s="65"/>
      <c r="C28" s="65"/>
      <c r="D28" s="65"/>
      <c r="E28" s="65"/>
      <c r="F28" s="65"/>
      <c r="G28" s="65"/>
    </row>
    <row r="29" spans="2:8" ht="15.75" x14ac:dyDescent="0.25">
      <c r="B29" s="65"/>
      <c r="C29" s="65"/>
      <c r="D29" s="65"/>
      <c r="E29" s="65"/>
      <c r="F29" s="65"/>
      <c r="G29" s="65"/>
    </row>
    <row r="30" spans="2:8" ht="15.75" x14ac:dyDescent="0.25">
      <c r="B30" s="65"/>
      <c r="C30" s="65"/>
      <c r="D30" s="65"/>
      <c r="E30" s="65"/>
      <c r="F30" s="65"/>
      <c r="G30" s="65"/>
    </row>
  </sheetData>
  <mergeCells count="6">
    <mergeCell ref="G5:G6"/>
    <mergeCell ref="C5:C6"/>
    <mergeCell ref="D5:D6"/>
    <mergeCell ref="B5:B6"/>
    <mergeCell ref="E5:E6"/>
    <mergeCell ref="F5:F6"/>
  </mergeCells>
  <phoneticPr fontId="39" type="noConversion"/>
  <pageMargins left="0.511811024" right="0.511811024" top="0.78740157499999996" bottom="0.78740157499999996" header="0.31496062000000002" footer="0.31496062000000002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workbookViewId="0">
      <pane xSplit="3" topLeftCell="D1" activePane="topRight" state="frozen"/>
      <selection activeCell="A4" sqref="A4"/>
      <selection pane="topRight" activeCell="I1" sqref="I1"/>
    </sheetView>
  </sheetViews>
  <sheetFormatPr defaultColWidth="8.85546875" defaultRowHeight="15" x14ac:dyDescent="0.25"/>
  <cols>
    <col min="1" max="1" width="2.42578125" style="12" customWidth="1"/>
    <col min="2" max="2" width="11.28515625" customWidth="1"/>
    <col min="3" max="3" width="55.85546875" bestFit="1" customWidth="1"/>
    <col min="4" max="4" width="15.28515625" customWidth="1"/>
    <col min="5" max="5" width="13.42578125" customWidth="1"/>
    <col min="6" max="9" width="13.7109375" customWidth="1"/>
    <col min="10" max="11" width="13.140625" bestFit="1" customWidth="1"/>
    <col min="12" max="12" width="112.7109375" customWidth="1"/>
  </cols>
  <sheetData>
    <row r="1" spans="1:34" ht="15.75" thickBot="1" x14ac:dyDescent="0.3">
      <c r="B1" s="15"/>
      <c r="C1" s="14"/>
      <c r="D1" s="14"/>
      <c r="E1" s="14"/>
      <c r="F1" s="14"/>
      <c r="G1" s="14"/>
      <c r="H1" s="14"/>
      <c r="I1" s="14"/>
      <c r="J1" s="14"/>
      <c r="K1" s="14"/>
      <c r="L1" s="13"/>
      <c r="M1" s="14"/>
    </row>
    <row r="2" spans="1:34" x14ac:dyDescent="0.25">
      <c r="B2" s="150" t="s">
        <v>69</v>
      </c>
      <c r="C2" s="151"/>
      <c r="D2" s="151"/>
      <c r="E2" s="151"/>
      <c r="F2" s="151"/>
      <c r="G2" s="151"/>
      <c r="H2" s="151"/>
      <c r="I2" s="151"/>
      <c r="J2" s="151"/>
      <c r="K2" s="151"/>
      <c r="L2" s="152"/>
      <c r="M2" s="51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</row>
    <row r="3" spans="1:34" ht="15.75" thickBot="1" x14ac:dyDescent="0.3">
      <c r="A3" s="3"/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155"/>
      <c r="M3" s="51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</row>
    <row r="4" spans="1:34" ht="15.75" thickBot="1" x14ac:dyDescent="0.3">
      <c r="A4" s="17"/>
      <c r="B4" s="156" t="s">
        <v>43</v>
      </c>
      <c r="C4" s="156" t="s">
        <v>35</v>
      </c>
      <c r="D4" s="160" t="s">
        <v>47</v>
      </c>
      <c r="E4" s="161"/>
      <c r="F4" s="162"/>
      <c r="G4" s="162"/>
      <c r="H4" s="162"/>
      <c r="I4" s="162"/>
      <c r="J4" s="162"/>
      <c r="K4" s="162"/>
      <c r="L4" s="156" t="s">
        <v>44</v>
      </c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</row>
    <row r="5" spans="1:34" x14ac:dyDescent="0.25">
      <c r="A5" s="16"/>
      <c r="B5" s="157"/>
      <c r="C5" s="157"/>
      <c r="D5" s="158" t="s">
        <v>208</v>
      </c>
      <c r="E5" s="159"/>
      <c r="F5" s="158" t="s">
        <v>209</v>
      </c>
      <c r="G5" s="159"/>
      <c r="H5" s="158" t="s">
        <v>210</v>
      </c>
      <c r="I5" s="159"/>
      <c r="J5" s="158" t="s">
        <v>211</v>
      </c>
      <c r="K5" s="159"/>
      <c r="L5" s="157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</row>
    <row r="6" spans="1:34" ht="15.75" thickBot="1" x14ac:dyDescent="0.3">
      <c r="A6" s="18"/>
      <c r="B6" s="157"/>
      <c r="C6" s="157"/>
      <c r="D6" s="67" t="s">
        <v>45</v>
      </c>
      <c r="E6" s="68" t="s">
        <v>46</v>
      </c>
      <c r="F6" s="67" t="s">
        <v>45</v>
      </c>
      <c r="G6" s="68" t="s">
        <v>46</v>
      </c>
      <c r="H6" s="67" t="s">
        <v>45</v>
      </c>
      <c r="I6" s="68" t="s">
        <v>46</v>
      </c>
      <c r="J6" s="67" t="s">
        <v>45</v>
      </c>
      <c r="K6" s="68" t="s">
        <v>46</v>
      </c>
      <c r="L6" s="157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</row>
    <row r="7" spans="1:34" ht="135" x14ac:dyDescent="0.25">
      <c r="A7" s="18"/>
      <c r="B7" s="114" t="s">
        <v>108</v>
      </c>
      <c r="C7" s="115" t="s">
        <v>171</v>
      </c>
      <c r="D7" s="116"/>
      <c r="E7" s="117"/>
      <c r="F7" s="116"/>
      <c r="G7" s="117"/>
      <c r="H7" s="116"/>
      <c r="I7" s="117"/>
      <c r="J7" s="117"/>
      <c r="K7" s="117"/>
      <c r="L7" s="118" t="s">
        <v>194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</row>
    <row r="8" spans="1:34" s="12" customFormat="1" ht="135" x14ac:dyDescent="0.25">
      <c r="A8" s="18"/>
      <c r="B8" s="119" t="s">
        <v>109</v>
      </c>
      <c r="C8" s="107" t="s">
        <v>107</v>
      </c>
      <c r="D8" s="95"/>
      <c r="E8" s="69"/>
      <c r="F8" s="95"/>
      <c r="G8" s="69"/>
      <c r="H8" s="95"/>
      <c r="I8" s="69"/>
      <c r="J8" s="69"/>
      <c r="K8" s="69"/>
      <c r="L8" s="120" t="s">
        <v>189</v>
      </c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</row>
    <row r="9" spans="1:34" s="12" customFormat="1" x14ac:dyDescent="0.25">
      <c r="A9" s="18"/>
      <c r="B9" s="119" t="s">
        <v>109</v>
      </c>
      <c r="C9" s="107" t="s">
        <v>151</v>
      </c>
      <c r="D9" s="95"/>
      <c r="E9" s="69">
        <f>E8*45</f>
        <v>0</v>
      </c>
      <c r="F9" s="95"/>
      <c r="G9" s="69">
        <f>G8*45</f>
        <v>0</v>
      </c>
      <c r="H9" s="95"/>
      <c r="I9" s="69">
        <f>I8*45</f>
        <v>0</v>
      </c>
      <c r="J9" s="69"/>
      <c r="K9" s="69"/>
      <c r="L9" s="120" t="s">
        <v>158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</row>
    <row r="10" spans="1:34" s="12" customFormat="1" ht="120" x14ac:dyDescent="0.25">
      <c r="A10" s="18"/>
      <c r="B10" s="119" t="s">
        <v>149</v>
      </c>
      <c r="C10" s="107" t="s">
        <v>150</v>
      </c>
      <c r="D10" s="95"/>
      <c r="E10" s="69"/>
      <c r="F10" s="95"/>
      <c r="G10" s="69"/>
      <c r="H10" s="95"/>
      <c r="I10" s="69"/>
      <c r="J10" s="69"/>
      <c r="K10" s="69"/>
      <c r="L10" s="120" t="s">
        <v>159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</row>
    <row r="11" spans="1:34" s="12" customFormat="1" ht="30" x14ac:dyDescent="0.25">
      <c r="A11" s="18"/>
      <c r="B11" s="121" t="s">
        <v>174</v>
      </c>
      <c r="C11" s="111" t="s">
        <v>172</v>
      </c>
      <c r="D11" s="95"/>
      <c r="E11" s="69" t="e">
        <f>(E33/(E8/E10))-E10</f>
        <v>#DIV/0!</v>
      </c>
      <c r="F11" s="95"/>
      <c r="G11" s="69" t="e">
        <f>(G33/(G8/G10))-G10</f>
        <v>#DIV/0!</v>
      </c>
      <c r="H11" s="95"/>
      <c r="I11" s="69" t="e">
        <f>(I33/(I8/I10))-I10</f>
        <v>#DIV/0!</v>
      </c>
      <c r="J11" s="69"/>
      <c r="K11" s="69"/>
      <c r="L11" s="120" t="s">
        <v>176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</row>
    <row r="12" spans="1:34" s="12" customFormat="1" ht="30" x14ac:dyDescent="0.25">
      <c r="A12" s="18"/>
      <c r="B12" s="121" t="s">
        <v>175</v>
      </c>
      <c r="C12" s="111" t="s">
        <v>173</v>
      </c>
      <c r="D12" s="95"/>
      <c r="E12" s="69" t="e">
        <f>E11*45</f>
        <v>#DIV/0!</v>
      </c>
      <c r="F12" s="95"/>
      <c r="G12" s="69" t="e">
        <f>G11*45</f>
        <v>#DIV/0!</v>
      </c>
      <c r="H12" s="95"/>
      <c r="I12" s="69" t="e">
        <f>I11*45</f>
        <v>#DIV/0!</v>
      </c>
      <c r="J12" s="69"/>
      <c r="K12" s="69"/>
      <c r="L12" s="120" t="s">
        <v>177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</row>
    <row r="13" spans="1:34" x14ac:dyDescent="0.25">
      <c r="A13" s="18"/>
      <c r="B13" s="122" t="s">
        <v>48</v>
      </c>
      <c r="C13" s="108" t="s">
        <v>147</v>
      </c>
      <c r="D13" s="96"/>
      <c r="E13" s="70">
        <f>E7*45</f>
        <v>0</v>
      </c>
      <c r="F13" s="95"/>
      <c r="G13" s="70">
        <f>G7*45</f>
        <v>0</v>
      </c>
      <c r="H13" s="96"/>
      <c r="I13" s="70">
        <f>I7*45</f>
        <v>0</v>
      </c>
      <c r="J13" s="70"/>
      <c r="K13" s="70"/>
      <c r="L13" s="123" t="s">
        <v>160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</row>
    <row r="14" spans="1:34" x14ac:dyDescent="0.25">
      <c r="A14" s="18"/>
      <c r="B14" s="122" t="s">
        <v>49</v>
      </c>
      <c r="C14" s="108" t="s">
        <v>148</v>
      </c>
      <c r="D14" s="96"/>
      <c r="E14" s="70">
        <f>E10*45</f>
        <v>0</v>
      </c>
      <c r="F14" s="95"/>
      <c r="G14" s="70">
        <f>G10*45</f>
        <v>0</v>
      </c>
      <c r="H14" s="96"/>
      <c r="I14" s="70">
        <f>I10*45</f>
        <v>0</v>
      </c>
      <c r="J14" s="70"/>
      <c r="K14" s="70"/>
      <c r="L14" s="123" t="s">
        <v>161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</row>
    <row r="15" spans="1:34" ht="120" x14ac:dyDescent="0.25">
      <c r="A15" s="16"/>
      <c r="B15" s="121" t="s">
        <v>51</v>
      </c>
      <c r="C15" s="106" t="s">
        <v>50</v>
      </c>
      <c r="D15" s="95"/>
      <c r="E15" s="69"/>
      <c r="F15" s="95"/>
      <c r="G15" s="69"/>
      <c r="H15" s="95"/>
      <c r="I15" s="69"/>
      <c r="J15" s="69"/>
      <c r="K15" s="69"/>
      <c r="L15" s="120" t="s">
        <v>164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t="120" x14ac:dyDescent="0.25">
      <c r="A16" s="18"/>
      <c r="B16" s="122" t="s">
        <v>52</v>
      </c>
      <c r="C16" s="107" t="s">
        <v>181</v>
      </c>
      <c r="D16" s="97"/>
      <c r="E16" s="71"/>
      <c r="F16" s="95"/>
      <c r="G16" s="71"/>
      <c r="H16" s="97"/>
      <c r="I16" s="71"/>
      <c r="J16" s="71"/>
      <c r="K16" s="71"/>
      <c r="L16" s="120" t="s">
        <v>185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</row>
    <row r="17" spans="1:34" ht="30" x14ac:dyDescent="0.25">
      <c r="A17" s="18"/>
      <c r="B17" s="122" t="s">
        <v>53</v>
      </c>
      <c r="C17" s="107" t="s">
        <v>180</v>
      </c>
      <c r="D17" s="97"/>
      <c r="E17" s="71"/>
      <c r="F17" s="95"/>
      <c r="G17" s="71"/>
      <c r="H17" s="97"/>
      <c r="I17" s="71"/>
      <c r="J17" s="71"/>
      <c r="K17" s="71"/>
      <c r="L17" s="120" t="s">
        <v>182</v>
      </c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</row>
    <row r="18" spans="1:34" ht="120" x14ac:dyDescent="0.25">
      <c r="A18" s="18"/>
      <c r="B18" s="121" t="s">
        <v>54</v>
      </c>
      <c r="C18" s="106" t="s">
        <v>187</v>
      </c>
      <c r="D18" s="95"/>
      <c r="E18" s="69"/>
      <c r="F18" s="95"/>
      <c r="G18" s="69"/>
      <c r="H18" s="95"/>
      <c r="I18" s="69"/>
      <c r="J18" s="69"/>
      <c r="K18" s="69"/>
      <c r="L18" s="120" t="s">
        <v>188</v>
      </c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</row>
    <row r="19" spans="1:34" ht="120" x14ac:dyDescent="0.25">
      <c r="A19" s="18"/>
      <c r="B19" s="121" t="s">
        <v>55</v>
      </c>
      <c r="C19" s="106" t="s">
        <v>57</v>
      </c>
      <c r="D19" s="95"/>
      <c r="E19" s="69"/>
      <c r="F19" s="95"/>
      <c r="G19" s="69"/>
      <c r="H19" s="95"/>
      <c r="I19" s="69"/>
      <c r="J19" s="69"/>
      <c r="K19" s="69"/>
      <c r="L19" s="120" t="s">
        <v>190</v>
      </c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</row>
    <row r="20" spans="1:34" ht="30" x14ac:dyDescent="0.25">
      <c r="A20" s="18"/>
      <c r="B20" s="122" t="s">
        <v>59</v>
      </c>
      <c r="C20" s="107" t="s">
        <v>61</v>
      </c>
      <c r="D20" s="96"/>
      <c r="E20" s="70"/>
      <c r="F20" s="95"/>
      <c r="G20" s="70"/>
      <c r="H20" s="96"/>
      <c r="I20" s="70"/>
      <c r="J20" s="70"/>
      <c r="K20" s="70"/>
      <c r="L20" s="120" t="s">
        <v>193</v>
      </c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</row>
    <row r="21" spans="1:34" ht="120" x14ac:dyDescent="0.25">
      <c r="A21" s="3"/>
      <c r="B21" s="122" t="s">
        <v>56</v>
      </c>
      <c r="C21" s="107" t="s">
        <v>58</v>
      </c>
      <c r="D21" s="96"/>
      <c r="E21" s="70"/>
      <c r="F21" s="95"/>
      <c r="G21" s="70"/>
      <c r="H21" s="96"/>
      <c r="I21" s="70"/>
      <c r="J21" s="70"/>
      <c r="K21" s="70"/>
      <c r="L21" s="120" t="s">
        <v>191</v>
      </c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</row>
    <row r="22" spans="1:34" ht="30" x14ac:dyDescent="0.25">
      <c r="B22" s="121" t="s">
        <v>60</v>
      </c>
      <c r="C22" s="106" t="s">
        <v>62</v>
      </c>
      <c r="D22" s="95"/>
      <c r="E22" s="69"/>
      <c r="F22" s="95"/>
      <c r="G22" s="69"/>
      <c r="H22" s="95"/>
      <c r="I22" s="69"/>
      <c r="J22" s="69"/>
      <c r="K22" s="69"/>
      <c r="L22" s="124" t="s">
        <v>192</v>
      </c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</row>
    <row r="23" spans="1:34" ht="150" x14ac:dyDescent="0.25">
      <c r="B23" s="121" t="s">
        <v>63</v>
      </c>
      <c r="C23" s="106" t="s">
        <v>65</v>
      </c>
      <c r="D23" s="95"/>
      <c r="E23" s="69"/>
      <c r="F23" s="95"/>
      <c r="G23" s="69"/>
      <c r="H23" s="95"/>
      <c r="I23" s="69"/>
      <c r="J23" s="69"/>
      <c r="K23" s="69"/>
      <c r="L23" s="120" t="s">
        <v>196</v>
      </c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</row>
    <row r="24" spans="1:34" ht="150" x14ac:dyDescent="0.25">
      <c r="B24" s="122" t="s">
        <v>64</v>
      </c>
      <c r="C24" s="108" t="s">
        <v>66</v>
      </c>
      <c r="D24" s="96"/>
      <c r="E24" s="70"/>
      <c r="F24" s="95"/>
      <c r="G24" s="70"/>
      <c r="H24" s="96"/>
      <c r="I24" s="70"/>
      <c r="J24" s="70"/>
      <c r="K24" s="70"/>
      <c r="L24" s="120" t="s">
        <v>197</v>
      </c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34" ht="30" x14ac:dyDescent="0.25">
      <c r="B25" s="122" t="s">
        <v>86</v>
      </c>
      <c r="C25" s="107" t="s">
        <v>205</v>
      </c>
      <c r="D25" s="96"/>
      <c r="E25" s="70"/>
      <c r="F25" s="95"/>
      <c r="G25" s="70"/>
      <c r="H25" s="96"/>
      <c r="I25" s="70"/>
      <c r="J25" s="70"/>
      <c r="K25" s="70"/>
      <c r="L25" s="120" t="s">
        <v>203</v>
      </c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</row>
    <row r="26" spans="1:34" x14ac:dyDescent="0.25">
      <c r="B26" s="121" t="s">
        <v>88</v>
      </c>
      <c r="C26" s="106" t="s">
        <v>87</v>
      </c>
      <c r="D26" s="95"/>
      <c r="E26" s="69"/>
      <c r="F26" s="95"/>
      <c r="G26" s="69"/>
      <c r="H26" s="95"/>
      <c r="I26" s="69"/>
      <c r="J26" s="69"/>
      <c r="K26" s="69"/>
      <c r="L26" s="123" t="s">
        <v>206</v>
      </c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</row>
    <row r="27" spans="1:34" x14ac:dyDescent="0.25">
      <c r="B27" s="121" t="s">
        <v>68</v>
      </c>
      <c r="C27" s="106" t="s">
        <v>89</v>
      </c>
      <c r="D27" s="95"/>
      <c r="E27" s="69"/>
      <c r="F27" s="95"/>
      <c r="G27" s="69"/>
      <c r="H27" s="95"/>
      <c r="I27" s="69"/>
      <c r="J27" s="69"/>
      <c r="K27" s="69"/>
      <c r="L27" s="123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</row>
    <row r="28" spans="1:34" x14ac:dyDescent="0.25">
      <c r="A28" s="66"/>
      <c r="B28" s="122" t="s">
        <v>91</v>
      </c>
      <c r="C28" s="107" t="s">
        <v>90</v>
      </c>
      <c r="D28" s="97"/>
      <c r="E28" s="71"/>
      <c r="F28" s="95"/>
      <c r="G28" s="71"/>
      <c r="H28" s="97"/>
      <c r="I28" s="71"/>
      <c r="J28" s="71"/>
      <c r="K28" s="71"/>
      <c r="L28" s="123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</row>
    <row r="29" spans="1:34" hidden="1" x14ac:dyDescent="0.25">
      <c r="A29" s="66"/>
      <c r="B29" s="122" t="s">
        <v>95</v>
      </c>
      <c r="C29" s="109" t="s">
        <v>92</v>
      </c>
      <c r="D29" s="71"/>
      <c r="E29" s="71"/>
      <c r="F29" s="95">
        <v>41396</v>
      </c>
      <c r="G29" s="71"/>
      <c r="H29" s="71"/>
      <c r="I29" s="71"/>
      <c r="J29" s="71"/>
      <c r="K29" s="71"/>
      <c r="L29" s="123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</row>
    <row r="30" spans="1:34" hidden="1" x14ac:dyDescent="0.25">
      <c r="A30" s="66"/>
      <c r="B30" s="121" t="s">
        <v>96</v>
      </c>
      <c r="C30" s="109" t="s">
        <v>93</v>
      </c>
      <c r="D30" s="69"/>
      <c r="E30" s="69"/>
      <c r="F30" s="95">
        <v>41396</v>
      </c>
      <c r="G30" s="69"/>
      <c r="H30" s="69"/>
      <c r="I30" s="69"/>
      <c r="J30" s="69"/>
      <c r="K30" s="69"/>
      <c r="L30" s="123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</row>
    <row r="31" spans="1:34" hidden="1" x14ac:dyDescent="0.25">
      <c r="A31" s="66"/>
      <c r="B31" s="121" t="s">
        <v>97</v>
      </c>
      <c r="C31" s="106" t="s">
        <v>94</v>
      </c>
      <c r="D31" s="69"/>
      <c r="E31" s="69"/>
      <c r="F31" s="95">
        <v>41396</v>
      </c>
      <c r="G31" s="69"/>
      <c r="H31" s="69"/>
      <c r="I31" s="69"/>
      <c r="J31" s="69"/>
      <c r="K31" s="69"/>
      <c r="L31" s="123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</row>
    <row r="32" spans="1:34" x14ac:dyDescent="0.25">
      <c r="B32" s="122" t="s">
        <v>167</v>
      </c>
      <c r="C32" s="110" t="s">
        <v>165</v>
      </c>
      <c r="D32" s="97"/>
      <c r="E32" s="71">
        <f>E33*45</f>
        <v>0</v>
      </c>
      <c r="F32" s="95"/>
      <c r="G32" s="71">
        <f>G33*45</f>
        <v>0</v>
      </c>
      <c r="H32" s="97"/>
      <c r="I32" s="71">
        <f>I33*45</f>
        <v>0</v>
      </c>
      <c r="J32" s="71"/>
      <c r="K32" s="71"/>
      <c r="L32" s="120" t="s">
        <v>170</v>
      </c>
      <c r="M32" s="72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</row>
    <row r="33" spans="2:34" ht="30" x14ac:dyDescent="0.25">
      <c r="B33" s="122" t="s">
        <v>168</v>
      </c>
      <c r="C33" s="110" t="s">
        <v>166</v>
      </c>
      <c r="D33" s="97"/>
      <c r="E33" s="71"/>
      <c r="F33" s="95"/>
      <c r="G33" s="71"/>
      <c r="H33" s="97"/>
      <c r="I33" s="71"/>
      <c r="J33" s="71"/>
      <c r="K33" s="71"/>
      <c r="L33" s="124" t="s">
        <v>169</v>
      </c>
      <c r="M33" s="72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</row>
    <row r="34" spans="2:34" ht="120.75" thickBot="1" x14ac:dyDescent="0.3">
      <c r="B34" s="125" t="s">
        <v>183</v>
      </c>
      <c r="C34" s="126" t="s">
        <v>184</v>
      </c>
      <c r="D34" s="127"/>
      <c r="E34" s="128"/>
      <c r="F34" s="127"/>
      <c r="G34" s="128"/>
      <c r="H34" s="127"/>
      <c r="I34" s="128"/>
      <c r="J34" s="128"/>
      <c r="K34" s="128"/>
      <c r="L34" s="129" t="s">
        <v>186</v>
      </c>
      <c r="M34" s="72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</row>
    <row r="35" spans="2:34" x14ac:dyDescent="0.25">
      <c r="B35" s="73"/>
      <c r="C35" s="50"/>
      <c r="D35" s="50"/>
      <c r="E35" s="50"/>
      <c r="F35" s="50"/>
      <c r="G35" s="50"/>
      <c r="H35" s="50"/>
      <c r="I35" s="50"/>
      <c r="J35" s="50"/>
      <c r="K35" s="50"/>
      <c r="L35" s="74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2:34" x14ac:dyDescent="0.25">
      <c r="B36" s="73"/>
      <c r="C36" s="50"/>
      <c r="D36" s="50"/>
      <c r="E36" s="50"/>
      <c r="F36" s="50"/>
      <c r="G36" s="50"/>
      <c r="H36" s="50"/>
      <c r="I36" s="50"/>
      <c r="J36" s="50"/>
      <c r="K36" s="50"/>
      <c r="L36" s="74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  <row r="37" spans="2:34" x14ac:dyDescent="0.25">
      <c r="B37" s="73"/>
      <c r="C37" s="50"/>
      <c r="D37" s="50"/>
      <c r="E37" s="50"/>
      <c r="F37" s="50"/>
      <c r="G37" s="50"/>
      <c r="H37" s="50"/>
      <c r="I37" s="50"/>
      <c r="J37" s="50"/>
      <c r="K37" s="50"/>
      <c r="L37" s="74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</row>
    <row r="38" spans="2:34" x14ac:dyDescent="0.25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</row>
  </sheetData>
  <mergeCells count="9">
    <mergeCell ref="B2:L3"/>
    <mergeCell ref="C4:C6"/>
    <mergeCell ref="B4:B6"/>
    <mergeCell ref="L4:L6"/>
    <mergeCell ref="J5:K5"/>
    <mergeCell ref="D5:E5"/>
    <mergeCell ref="F5:G5"/>
    <mergeCell ref="D4:K4"/>
    <mergeCell ref="H5:I5"/>
  </mergeCells>
  <pageMargins left="0.511811024" right="0.511811024" top="0.78740157499999996" bottom="0.78740157499999996" header="0.31496062000000002" footer="0.31496062000000002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8"/>
  <sheetViews>
    <sheetView topLeftCell="A19" workbookViewId="0">
      <selection activeCell="B30" sqref="B30:I36"/>
    </sheetView>
  </sheetViews>
  <sheetFormatPr defaultColWidth="8.85546875" defaultRowHeight="15" x14ac:dyDescent="0.25"/>
  <cols>
    <col min="2" max="2" width="17.42578125" customWidth="1"/>
    <col min="3" max="3" width="14" customWidth="1"/>
    <col min="4" max="4" width="14.42578125" customWidth="1"/>
    <col min="5" max="5" width="16.140625" style="82" customWidth="1"/>
    <col min="6" max="6" width="12.7109375" style="82" customWidth="1"/>
    <col min="7" max="7" width="15.7109375" customWidth="1"/>
    <col min="14" max="14" width="9.7109375" customWidth="1"/>
    <col min="15" max="15" width="10.140625" customWidth="1"/>
    <col min="16" max="16" width="10.42578125" customWidth="1"/>
  </cols>
  <sheetData>
    <row r="3" spans="2:16" ht="15.75" thickBot="1" x14ac:dyDescent="0.3"/>
    <row r="4" spans="2:16" ht="21.75" thickBot="1" x14ac:dyDescent="0.3">
      <c r="B4" s="196" t="str">
        <f>Principal!C6</f>
        <v>&lt;nome do projeto&gt;</v>
      </c>
      <c r="C4" s="197"/>
      <c r="D4" s="197"/>
      <c r="E4" s="198"/>
      <c r="F4" s="199" t="str">
        <f>Principal!C11</f>
        <v>(SPI) - Valor agregado (VA) / Valor Planejado (VP)</v>
      </c>
      <c r="G4" s="200"/>
      <c r="H4" s="200"/>
      <c r="I4" s="200"/>
      <c r="J4" s="200"/>
      <c r="K4" s="200"/>
      <c r="L4" s="200"/>
      <c r="M4" s="200"/>
      <c r="N4" s="200"/>
      <c r="O4" s="200"/>
      <c r="P4" s="201"/>
    </row>
    <row r="5" spans="2:16" ht="16.5" thickBot="1" x14ac:dyDescent="0.3">
      <c r="B5" s="39"/>
      <c r="C5" s="39"/>
      <c r="D5" s="39"/>
      <c r="E5" s="83"/>
      <c r="F5" s="83"/>
      <c r="G5" s="39"/>
      <c r="H5" s="39"/>
      <c r="I5" s="39"/>
      <c r="J5" s="39"/>
      <c r="K5" s="39"/>
      <c r="L5" s="39"/>
      <c r="M5" s="39"/>
      <c r="N5" s="49" t="s">
        <v>28</v>
      </c>
      <c r="O5" s="48" t="s">
        <v>29</v>
      </c>
      <c r="P5" s="44" t="s">
        <v>30</v>
      </c>
    </row>
    <row r="6" spans="2:16" s="12" customFormat="1" ht="16.5" thickBot="1" x14ac:dyDescent="0.3">
      <c r="B6" s="39"/>
      <c r="C6" s="39"/>
      <c r="D6" s="39"/>
      <c r="E6" s="83"/>
      <c r="F6" s="83"/>
      <c r="G6" s="39"/>
      <c r="H6" s="39"/>
      <c r="I6" s="39"/>
      <c r="J6" s="39"/>
      <c r="K6" s="39"/>
      <c r="L6" s="39"/>
      <c r="M6" s="39"/>
      <c r="N6" s="36"/>
      <c r="O6" s="40"/>
      <c r="P6" s="37"/>
    </row>
    <row r="7" spans="2:16" ht="57.75" customHeight="1" thickBot="1" x14ac:dyDescent="0.3">
      <c r="B7" s="42" t="s">
        <v>78</v>
      </c>
      <c r="C7" s="190" t="s">
        <v>152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2"/>
    </row>
    <row r="8" spans="2:16" x14ac:dyDescent="0.25">
      <c r="B8" s="41" t="s">
        <v>79</v>
      </c>
      <c r="C8" s="193" t="str">
        <f>Principal!C7</f>
        <v>&lt;nome responsáverl&gt;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5"/>
    </row>
    <row r="9" spans="2:16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</row>
    <row r="10" spans="2:16" s="12" customFormat="1" ht="15.75" thickBot="1" x14ac:dyDescent="0.3">
      <c r="B10" s="38"/>
      <c r="C10" s="38"/>
      <c r="D10" s="38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2:16" ht="16.5" thickBot="1" x14ac:dyDescent="0.3">
      <c r="B11" s="177" t="s">
        <v>70</v>
      </c>
      <c r="C11" s="178"/>
      <c r="D11" s="178"/>
      <c r="E11" s="178"/>
      <c r="F11" s="178"/>
      <c r="G11" s="179"/>
      <c r="H11" s="19"/>
      <c r="I11" s="12"/>
      <c r="J11" s="12"/>
      <c r="K11" s="12"/>
      <c r="L11" s="12"/>
      <c r="M11" s="12"/>
      <c r="N11" s="12"/>
      <c r="O11" s="12"/>
      <c r="P11" s="12"/>
    </row>
    <row r="12" spans="2:16" ht="15.75" thickBot="1" x14ac:dyDescent="0.3">
      <c r="B12" s="2"/>
      <c r="C12" s="2"/>
      <c r="D12" s="2"/>
      <c r="E12" s="85"/>
      <c r="F12" s="85"/>
      <c r="G12" s="2"/>
      <c r="H12" s="2"/>
      <c r="I12" s="12"/>
      <c r="J12" s="12"/>
      <c r="K12" s="12"/>
      <c r="L12" s="12"/>
      <c r="M12" s="12"/>
      <c r="N12" s="12"/>
      <c r="O12" s="12"/>
      <c r="P12" s="12"/>
    </row>
    <row r="13" spans="2:16" ht="64.5" thickBot="1" x14ac:dyDescent="0.3">
      <c r="B13" s="20" t="s">
        <v>98</v>
      </c>
      <c r="C13" s="21" t="s">
        <v>71</v>
      </c>
      <c r="D13" s="22" t="s">
        <v>31</v>
      </c>
      <c r="E13" s="80" t="str">
        <f>Dados!C8</f>
        <v>Valor Agregado (h) - Earned Value - EV</v>
      </c>
      <c r="F13" s="81" t="str">
        <f>Dados!C7</f>
        <v>Valor planejado para a fase (h) - Planed Value - PV</v>
      </c>
      <c r="G13" s="20" t="s">
        <v>72</v>
      </c>
      <c r="H13" s="2"/>
      <c r="I13" s="12"/>
      <c r="J13" s="12"/>
      <c r="K13" s="12"/>
      <c r="L13" s="12"/>
      <c r="M13" s="12"/>
      <c r="N13" s="12"/>
      <c r="O13" s="12"/>
      <c r="P13" s="12"/>
    </row>
    <row r="14" spans="2:16" ht="15.75" thickBot="1" x14ac:dyDescent="0.3">
      <c r="B14" s="23">
        <v>41387</v>
      </c>
      <c r="C14" s="24" t="str">
        <f>Dados!D5</f>
        <v>PLANEJAMENTO</v>
      </c>
      <c r="D14" s="45"/>
      <c r="E14" s="45">
        <f>Dados!E8</f>
        <v>0</v>
      </c>
      <c r="F14" s="45">
        <f>Dados!E7</f>
        <v>0</v>
      </c>
      <c r="G14" s="26" t="e">
        <f>E14/F14</f>
        <v>#DIV/0!</v>
      </c>
      <c r="H14" s="2"/>
      <c r="I14" s="12"/>
      <c r="J14" s="12"/>
      <c r="K14" s="12"/>
      <c r="L14" s="12"/>
      <c r="M14" s="12"/>
      <c r="N14" s="12"/>
      <c r="O14" s="12"/>
      <c r="P14" s="12"/>
    </row>
    <row r="15" spans="2:16" ht="15.75" thickBot="1" x14ac:dyDescent="0.3">
      <c r="B15" s="27">
        <v>41396</v>
      </c>
      <c r="C15" s="28" t="str">
        <f>Dados!F5</f>
        <v>CONSTRUÇÃO 1</v>
      </c>
      <c r="D15" s="46"/>
      <c r="E15" s="46">
        <f>Dados!G8</f>
        <v>0</v>
      </c>
      <c r="F15" s="92">
        <f>Dados!G7</f>
        <v>0</v>
      </c>
      <c r="G15" s="26" t="e">
        <f t="shared" ref="G15:G19" si="0">E15/F15</f>
        <v>#DIV/0!</v>
      </c>
      <c r="H15" s="2"/>
      <c r="I15" s="12"/>
      <c r="J15" s="12"/>
      <c r="K15" s="12"/>
      <c r="L15" s="12"/>
      <c r="M15" s="12"/>
      <c r="N15" s="12"/>
      <c r="O15" s="12"/>
      <c r="P15" s="12"/>
    </row>
    <row r="16" spans="2:16" ht="15.75" thickBot="1" x14ac:dyDescent="0.3">
      <c r="B16" s="27"/>
      <c r="C16" s="28" t="str">
        <f>Dados!H5</f>
        <v>CONSTRUÇÃO 2</v>
      </c>
      <c r="D16" s="46"/>
      <c r="E16" s="46">
        <f>Dados!I8</f>
        <v>0</v>
      </c>
      <c r="F16" s="92">
        <f>Dados!I7</f>
        <v>0</v>
      </c>
      <c r="G16" s="26" t="e">
        <f t="shared" si="0"/>
        <v>#DIV/0!</v>
      </c>
      <c r="H16" s="2"/>
      <c r="I16" s="12"/>
      <c r="J16" s="12"/>
      <c r="K16" s="12"/>
      <c r="L16" s="12"/>
      <c r="M16" s="12"/>
      <c r="N16" s="12"/>
      <c r="O16" s="12"/>
      <c r="P16" s="12"/>
    </row>
    <row r="17" spans="2:18" ht="15.75" thickBot="1" x14ac:dyDescent="0.3">
      <c r="B17" s="27"/>
      <c r="C17" s="28" t="e">
        <f>Dados!#REF!</f>
        <v>#REF!</v>
      </c>
      <c r="D17" s="46"/>
      <c r="E17" s="46" t="e">
        <f>Dados!#REF!</f>
        <v>#REF!</v>
      </c>
      <c r="F17" s="92" t="e">
        <f>Dados!#REF!</f>
        <v>#REF!</v>
      </c>
      <c r="G17" s="26" t="e">
        <f t="shared" si="0"/>
        <v>#REF!</v>
      </c>
      <c r="H17" s="2"/>
      <c r="I17" s="12"/>
      <c r="J17" s="12"/>
      <c r="K17" s="12"/>
      <c r="L17" s="12"/>
      <c r="M17" s="12"/>
      <c r="N17" s="12"/>
      <c r="O17" s="12"/>
      <c r="P17" s="12"/>
    </row>
    <row r="18" spans="2:18" ht="15.75" thickBot="1" x14ac:dyDescent="0.3">
      <c r="B18" s="27"/>
      <c r="C18" s="91" t="e">
        <f>Dados!#REF!</f>
        <v>#REF!</v>
      </c>
      <c r="D18" s="46"/>
      <c r="E18" s="46" t="e">
        <f>Dados!#REF!</f>
        <v>#REF!</v>
      </c>
      <c r="F18" s="92" t="e">
        <f>Dados!#REF!</f>
        <v>#REF!</v>
      </c>
      <c r="G18" s="26" t="e">
        <f t="shared" si="0"/>
        <v>#REF!</v>
      </c>
      <c r="H18" s="2"/>
      <c r="I18" s="12"/>
      <c r="J18" s="12"/>
      <c r="K18" s="12"/>
      <c r="L18" s="12"/>
      <c r="M18" s="12"/>
      <c r="N18" s="12"/>
      <c r="O18" s="12"/>
      <c r="P18" s="12"/>
    </row>
    <row r="19" spans="2:18" x14ac:dyDescent="0.25">
      <c r="B19" s="27"/>
      <c r="C19" s="91" t="str">
        <f>Dados!J5</f>
        <v>ENCERRAMENTO</v>
      </c>
      <c r="D19" s="46"/>
      <c r="E19" s="46">
        <f>Dados!K8</f>
        <v>0</v>
      </c>
      <c r="F19" s="92">
        <f>Dados!K7</f>
        <v>0</v>
      </c>
      <c r="G19" s="26" t="e">
        <f t="shared" si="0"/>
        <v>#DIV/0!</v>
      </c>
      <c r="H19" s="2"/>
      <c r="I19" s="12"/>
      <c r="J19" s="12"/>
      <c r="K19" s="12"/>
      <c r="L19" s="12"/>
      <c r="M19" s="12"/>
      <c r="N19" s="12"/>
      <c r="O19" s="12"/>
      <c r="P19" s="12"/>
    </row>
    <row r="20" spans="2:18" ht="15.75" thickBot="1" x14ac:dyDescent="0.3">
      <c r="B20" s="30"/>
      <c r="C20" s="31"/>
      <c r="D20" s="47"/>
      <c r="E20" s="47"/>
      <c r="F20" s="89"/>
      <c r="G20" s="34"/>
      <c r="H20" s="2"/>
      <c r="I20" s="12"/>
      <c r="J20" s="12"/>
      <c r="K20" s="12"/>
      <c r="L20" s="12"/>
      <c r="M20" s="12"/>
      <c r="N20" s="12"/>
      <c r="O20" s="12"/>
      <c r="P20" s="12"/>
    </row>
    <row r="21" spans="2:18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2:18" s="12" customFormat="1" ht="15.75" thickBot="1" x14ac:dyDescent="0.3">
      <c r="B22" s="35"/>
      <c r="C22" s="35"/>
      <c r="D22" s="35"/>
      <c r="E22" s="90"/>
      <c r="F22" s="90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2:18" ht="15.75" thickBot="1" x14ac:dyDescent="0.3">
      <c r="B23" s="181" t="s">
        <v>73</v>
      </c>
      <c r="C23" s="182"/>
      <c r="D23" s="182"/>
      <c r="E23" s="182"/>
      <c r="F23" s="182"/>
      <c r="G23" s="183"/>
      <c r="H23" s="35"/>
    </row>
    <row r="24" spans="2:18" ht="16.5" customHeight="1" thickBot="1" x14ac:dyDescent="0.3">
      <c r="B24" s="184" t="s">
        <v>75</v>
      </c>
      <c r="C24" s="185"/>
      <c r="D24" s="186" t="s">
        <v>76</v>
      </c>
      <c r="E24" s="187"/>
      <c r="F24" s="188" t="s">
        <v>77</v>
      </c>
      <c r="G24" s="189"/>
      <c r="H24" s="35"/>
    </row>
    <row r="25" spans="2:18" ht="48.75" customHeight="1" x14ac:dyDescent="0.25">
      <c r="B25" s="172" t="s">
        <v>195</v>
      </c>
      <c r="C25" s="173"/>
      <c r="D25" s="172" t="s">
        <v>145</v>
      </c>
      <c r="E25" s="173"/>
      <c r="F25" s="172" t="s">
        <v>146</v>
      </c>
      <c r="G25" s="173"/>
      <c r="H25" s="35"/>
      <c r="Q25">
        <v>35.25</v>
      </c>
      <c r="R25">
        <v>69.75</v>
      </c>
    </row>
    <row r="26" spans="2:18" ht="48.75" customHeight="1" thickBot="1" x14ac:dyDescent="0.3">
      <c r="B26" s="174"/>
      <c r="C26" s="175"/>
      <c r="D26" s="174"/>
      <c r="E26" s="175"/>
      <c r="F26" s="174"/>
      <c r="G26" s="175"/>
      <c r="H26" s="35"/>
    </row>
    <row r="27" spans="2:18" ht="15" customHeight="1" x14ac:dyDescent="0.25">
      <c r="B27" s="35"/>
      <c r="C27" s="35"/>
      <c r="D27" s="35"/>
      <c r="E27" s="90"/>
      <c r="F27" s="90"/>
      <c r="G27" s="35"/>
      <c r="H27" s="35"/>
    </row>
    <row r="28" spans="2:18" ht="15" customHeight="1" thickBot="1" x14ac:dyDescent="0.3">
      <c r="B28" s="35"/>
      <c r="C28" s="35"/>
      <c r="D28" s="35"/>
      <c r="E28" s="90"/>
      <c r="F28" s="90"/>
      <c r="G28" s="35"/>
      <c r="H28" s="35"/>
    </row>
    <row r="29" spans="2:18" ht="15" customHeight="1" thickBot="1" x14ac:dyDescent="0.3">
      <c r="B29" s="181" t="s">
        <v>74</v>
      </c>
      <c r="C29" s="182"/>
      <c r="D29" s="182"/>
      <c r="E29" s="182"/>
      <c r="F29" s="182"/>
      <c r="G29" s="182"/>
      <c r="H29" s="182"/>
      <c r="I29" s="183"/>
    </row>
    <row r="30" spans="2:18" ht="15.75" customHeight="1" x14ac:dyDescent="0.25">
      <c r="B30" s="163"/>
      <c r="C30" s="164"/>
      <c r="D30" s="164"/>
      <c r="E30" s="164"/>
      <c r="F30" s="164"/>
      <c r="G30" s="164"/>
      <c r="H30" s="164"/>
      <c r="I30" s="165"/>
    </row>
    <row r="31" spans="2:18" x14ac:dyDescent="0.25">
      <c r="B31" s="166"/>
      <c r="C31" s="167"/>
      <c r="D31" s="167"/>
      <c r="E31" s="167"/>
      <c r="F31" s="167"/>
      <c r="G31" s="167"/>
      <c r="H31" s="167"/>
      <c r="I31" s="168"/>
      <c r="J31" s="2"/>
      <c r="K31" s="2"/>
      <c r="L31" s="2"/>
      <c r="M31" s="2"/>
      <c r="N31" s="2"/>
      <c r="O31" s="2"/>
      <c r="P31" s="2"/>
    </row>
    <row r="32" spans="2:18" x14ac:dyDescent="0.25">
      <c r="B32" s="166"/>
      <c r="C32" s="167"/>
      <c r="D32" s="167"/>
      <c r="E32" s="167"/>
      <c r="F32" s="167"/>
      <c r="G32" s="167"/>
      <c r="H32" s="167"/>
      <c r="I32" s="168"/>
      <c r="J32" s="2"/>
      <c r="K32" s="2"/>
      <c r="L32" s="2"/>
      <c r="M32" s="2"/>
      <c r="N32" s="2"/>
      <c r="O32" s="2"/>
      <c r="P32" s="2"/>
    </row>
    <row r="33" spans="2:16" x14ac:dyDescent="0.25">
      <c r="B33" s="166"/>
      <c r="C33" s="167"/>
      <c r="D33" s="167"/>
      <c r="E33" s="167"/>
      <c r="F33" s="167"/>
      <c r="G33" s="167"/>
      <c r="H33" s="167"/>
      <c r="I33" s="168"/>
      <c r="J33" s="2"/>
      <c r="K33" s="2"/>
      <c r="L33" s="2"/>
      <c r="M33" s="2"/>
      <c r="N33" s="2"/>
      <c r="O33" s="2"/>
      <c r="P33" s="2"/>
    </row>
    <row r="34" spans="2:16" x14ac:dyDescent="0.25">
      <c r="B34" s="166"/>
      <c r="C34" s="167"/>
      <c r="D34" s="167"/>
      <c r="E34" s="167"/>
      <c r="F34" s="167"/>
      <c r="G34" s="167"/>
      <c r="H34" s="167"/>
      <c r="I34" s="168"/>
      <c r="J34" s="2"/>
      <c r="K34" s="2"/>
      <c r="L34" s="2"/>
      <c r="M34" s="2"/>
      <c r="N34" s="2"/>
      <c r="O34" s="2"/>
      <c r="P34" s="2"/>
    </row>
    <row r="35" spans="2:16" x14ac:dyDescent="0.25">
      <c r="B35" s="166"/>
      <c r="C35" s="167"/>
      <c r="D35" s="167"/>
      <c r="E35" s="167"/>
      <c r="F35" s="167"/>
      <c r="G35" s="167"/>
      <c r="H35" s="167"/>
      <c r="I35" s="168"/>
      <c r="J35" s="2"/>
      <c r="K35" s="2"/>
      <c r="L35" s="2"/>
      <c r="M35" s="2"/>
      <c r="N35" s="2"/>
      <c r="O35" s="2"/>
      <c r="P35" s="2"/>
    </row>
    <row r="36" spans="2:16" ht="15.75" thickBot="1" x14ac:dyDescent="0.3">
      <c r="B36" s="169"/>
      <c r="C36" s="170"/>
      <c r="D36" s="170"/>
      <c r="E36" s="170"/>
      <c r="F36" s="170"/>
      <c r="G36" s="170"/>
      <c r="H36" s="170"/>
      <c r="I36" s="171"/>
      <c r="J36" s="2"/>
      <c r="K36" s="2"/>
      <c r="L36" s="2"/>
      <c r="M36" s="2"/>
      <c r="N36" s="2"/>
      <c r="O36" s="2"/>
      <c r="P36" s="2"/>
    </row>
    <row r="37" spans="2:16" x14ac:dyDescent="0.25">
      <c r="B37" s="35"/>
      <c r="C37" s="35"/>
      <c r="D37" s="35"/>
      <c r="E37" s="90"/>
      <c r="F37" s="90"/>
      <c r="G37" s="35"/>
      <c r="H37" s="35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B38" s="35"/>
      <c r="C38" s="35"/>
      <c r="D38" s="35"/>
      <c r="E38" s="90"/>
      <c r="F38" s="90"/>
      <c r="G38" s="35"/>
      <c r="H38" s="35"/>
      <c r="I38" s="2"/>
      <c r="J38" s="2"/>
      <c r="K38" s="2"/>
      <c r="L38" s="2"/>
      <c r="M38" s="2"/>
      <c r="N38" s="2"/>
      <c r="O38" s="2"/>
      <c r="P38" s="2"/>
    </row>
  </sheetData>
  <mergeCells count="16">
    <mergeCell ref="C7:P7"/>
    <mergeCell ref="C8:P8"/>
    <mergeCell ref="B4:E4"/>
    <mergeCell ref="F4:P4"/>
    <mergeCell ref="B25:C26"/>
    <mergeCell ref="B30:I36"/>
    <mergeCell ref="D25:E26"/>
    <mergeCell ref="F25:G26"/>
    <mergeCell ref="B9:P9"/>
    <mergeCell ref="B11:G11"/>
    <mergeCell ref="B21:P21"/>
    <mergeCell ref="B23:G23"/>
    <mergeCell ref="B29:I29"/>
    <mergeCell ref="B24:C24"/>
    <mergeCell ref="D24:E24"/>
    <mergeCell ref="F24:G24"/>
  </mergeCells>
  <conditionalFormatting sqref="G14:G20">
    <cfRule type="cellIs" dxfId="38" priority="1" operator="between">
      <formula>0.9</formula>
      <formula>1.1</formula>
    </cfRule>
    <cfRule type="cellIs" dxfId="37" priority="2" operator="between">
      <formula>0.8</formula>
      <formula>1.2</formula>
    </cfRule>
    <cfRule type="cellIs" dxfId="36" priority="3" operator="greaterThan">
      <formula>1.2</formula>
    </cfRule>
    <cfRule type="cellIs" dxfId="35" priority="4" operator="lessThan">
      <formula>0.8</formula>
    </cfRule>
  </conditionalFormatting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R44"/>
  <sheetViews>
    <sheetView topLeftCell="B19" zoomScaleNormal="100" zoomScalePageLayoutView="85" workbookViewId="0">
      <selection activeCell="C30" sqref="C30:K36"/>
    </sheetView>
  </sheetViews>
  <sheetFormatPr defaultColWidth="8.85546875" defaultRowHeight="15" x14ac:dyDescent="0.25"/>
  <cols>
    <col min="3" max="3" width="16.140625" customWidth="1"/>
    <col min="4" max="4" width="12.42578125" customWidth="1"/>
    <col min="5" max="5" width="11.85546875" customWidth="1"/>
    <col min="6" max="6" width="16.42578125" style="82" customWidth="1"/>
    <col min="7" max="7" width="16.28515625" style="82" customWidth="1"/>
    <col min="8" max="8" width="11.7109375" customWidth="1"/>
    <col min="10" max="10" width="8.85546875" style="12"/>
  </cols>
  <sheetData>
    <row r="3" spans="3:18" ht="15.75" thickBot="1" x14ac:dyDescent="0.3"/>
    <row r="4" spans="3:18" ht="21.75" thickBot="1" x14ac:dyDescent="0.3">
      <c r="C4" s="196" t="str">
        <f>Principal!C6</f>
        <v>&lt;nome do projeto&gt;</v>
      </c>
      <c r="D4" s="197"/>
      <c r="E4" s="197"/>
      <c r="F4" s="198"/>
      <c r="G4" s="199" t="str">
        <f>Principal!C12</f>
        <v>(CPI) - Valor Agregado (VA) / Valor Atual (AC)</v>
      </c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1"/>
    </row>
    <row r="5" spans="3:18" ht="16.5" thickBot="1" x14ac:dyDescent="0.3">
      <c r="C5" s="39"/>
      <c r="D5" s="39"/>
      <c r="E5" s="39"/>
      <c r="F5" s="83"/>
      <c r="G5" s="83"/>
      <c r="H5" s="39"/>
      <c r="I5" s="39"/>
      <c r="J5" s="39"/>
      <c r="K5" s="39"/>
      <c r="L5" s="39"/>
      <c r="M5" s="39"/>
      <c r="N5" s="39"/>
      <c r="O5" s="39"/>
      <c r="P5" s="43" t="s">
        <v>28</v>
      </c>
      <c r="Q5" s="48" t="s">
        <v>29</v>
      </c>
      <c r="R5" s="44" t="s">
        <v>30</v>
      </c>
    </row>
    <row r="6" spans="3:18" ht="16.5" thickBot="1" x14ac:dyDescent="0.3">
      <c r="C6" s="39"/>
      <c r="D6" s="39"/>
      <c r="E6" s="39"/>
      <c r="F6" s="83"/>
      <c r="G6" s="83"/>
      <c r="H6" s="39"/>
      <c r="I6" s="39"/>
      <c r="J6" s="39"/>
      <c r="K6" s="39"/>
      <c r="L6" s="39"/>
      <c r="M6" s="39"/>
      <c r="N6" s="39"/>
      <c r="O6" s="39"/>
      <c r="P6" s="36"/>
      <c r="Q6" s="40"/>
      <c r="R6" s="37"/>
    </row>
    <row r="7" spans="3:18" ht="57.75" customHeight="1" thickBot="1" x14ac:dyDescent="0.3">
      <c r="C7" s="42" t="s">
        <v>78</v>
      </c>
      <c r="D7" s="190" t="s">
        <v>157</v>
      </c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2"/>
    </row>
    <row r="8" spans="3:18" ht="21.75" customHeight="1" x14ac:dyDescent="0.25">
      <c r="C8" s="41" t="s">
        <v>79</v>
      </c>
      <c r="D8" s="193" t="str">
        <f>Principal!C7</f>
        <v>&lt;nome responsáverl&gt;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5"/>
    </row>
    <row r="9" spans="3:18" x14ac:dyDescent="0.25"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</row>
    <row r="10" spans="3:18" ht="15.75" thickBot="1" x14ac:dyDescent="0.3">
      <c r="C10" s="38"/>
      <c r="D10" s="38"/>
      <c r="E10" s="38"/>
      <c r="F10" s="84"/>
      <c r="G10" s="84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3:18" ht="16.5" thickBot="1" x14ac:dyDescent="0.3">
      <c r="C11" s="177" t="s">
        <v>70</v>
      </c>
      <c r="D11" s="178"/>
      <c r="E11" s="178"/>
      <c r="F11" s="178"/>
      <c r="G11" s="178"/>
      <c r="H11" s="179"/>
      <c r="I11" s="19"/>
      <c r="J11" s="19"/>
      <c r="K11" s="12"/>
      <c r="L11" s="12"/>
      <c r="M11" s="12"/>
      <c r="N11" s="12"/>
      <c r="O11" s="12"/>
      <c r="P11" s="12"/>
      <c r="Q11" s="12"/>
      <c r="R11" s="12"/>
    </row>
    <row r="12" spans="3:18" ht="15.75" thickBot="1" x14ac:dyDescent="0.3">
      <c r="C12" s="2"/>
      <c r="D12" s="2"/>
      <c r="E12" s="2"/>
      <c r="F12" s="85"/>
      <c r="G12" s="85"/>
      <c r="H12" s="2"/>
      <c r="I12" s="2"/>
      <c r="J12" s="2"/>
      <c r="K12" s="12"/>
      <c r="L12" s="12"/>
      <c r="M12" s="12"/>
      <c r="N12" s="12"/>
      <c r="O12" s="12"/>
      <c r="P12" s="12"/>
      <c r="Q12" s="12"/>
      <c r="R12" s="12"/>
    </row>
    <row r="13" spans="3:18" ht="39" thickBot="1" x14ac:dyDescent="0.3">
      <c r="C13" s="20" t="s">
        <v>98</v>
      </c>
      <c r="D13" s="21" t="s">
        <v>71</v>
      </c>
      <c r="E13" s="22" t="s">
        <v>31</v>
      </c>
      <c r="F13" s="80" t="str">
        <f>Dados!C9</f>
        <v>Valor Agregado (R$) - Earned Value - EV</v>
      </c>
      <c r="G13" s="81" t="str">
        <f>Dados!C14</f>
        <v>Custo Realizado (R$) - Actual Cost - AC</v>
      </c>
      <c r="H13" s="20" t="s">
        <v>72</v>
      </c>
      <c r="I13" s="2"/>
      <c r="J13" s="2"/>
      <c r="K13" s="12"/>
      <c r="L13" s="12"/>
      <c r="M13" s="12"/>
      <c r="N13" s="12"/>
      <c r="O13" s="12"/>
      <c r="P13" s="12"/>
      <c r="Q13" s="12"/>
      <c r="R13" s="12"/>
    </row>
    <row r="14" spans="3:18" ht="15.75" thickBot="1" x14ac:dyDescent="0.3">
      <c r="C14" s="23">
        <f>IF('Ind-1'!$B14&gt;1/1/1900,'Ind-1'!$B14,"")</f>
        <v>41387</v>
      </c>
      <c r="D14" s="24" t="str">
        <f>Dados!D5</f>
        <v>PLANEJAMENTO</v>
      </c>
      <c r="E14" s="45"/>
      <c r="F14" s="98">
        <f>Dados!E9</f>
        <v>0</v>
      </c>
      <c r="G14" s="98">
        <f>Dados!E14</f>
        <v>0</v>
      </c>
      <c r="H14" s="26" t="e">
        <f>F14/G14</f>
        <v>#DIV/0!</v>
      </c>
      <c r="I14" s="2"/>
      <c r="J14" s="2"/>
      <c r="K14" s="12"/>
      <c r="L14" s="12"/>
      <c r="M14" s="12"/>
      <c r="N14" s="12"/>
      <c r="O14" s="12"/>
      <c r="P14" s="12"/>
      <c r="Q14" s="12"/>
      <c r="R14" s="12"/>
    </row>
    <row r="15" spans="3:18" ht="15.75" thickBot="1" x14ac:dyDescent="0.3">
      <c r="C15" s="27">
        <f>IF('Ind-1'!$B15&gt;1/1/1900,'Ind-1'!$B15,"")</f>
        <v>41396</v>
      </c>
      <c r="D15" s="28" t="str">
        <f>Dados!F5</f>
        <v>CONSTRUÇÃO 1</v>
      </c>
      <c r="E15" s="46"/>
      <c r="F15" s="99">
        <f>Dados!G14</f>
        <v>0</v>
      </c>
      <c r="G15" s="99">
        <f>Dados!G13</f>
        <v>0</v>
      </c>
      <c r="H15" s="26" t="e">
        <f t="shared" ref="H15:H19" si="0">F15/G15</f>
        <v>#DIV/0!</v>
      </c>
      <c r="I15" s="2"/>
      <c r="J15" s="2"/>
      <c r="K15" s="12"/>
      <c r="L15" s="12"/>
      <c r="M15" s="12"/>
      <c r="N15" s="12"/>
      <c r="O15" s="12"/>
      <c r="P15" s="12"/>
      <c r="Q15" s="12"/>
      <c r="R15" s="12"/>
    </row>
    <row r="16" spans="3:18" ht="15.75" thickBot="1" x14ac:dyDescent="0.3">
      <c r="C16" s="27" t="str">
        <f>IF('Ind-1'!$B16&gt;1/1/1900,'Ind-1'!$B16,"")</f>
        <v/>
      </c>
      <c r="D16" s="28" t="str">
        <f>Dados!H5</f>
        <v>CONSTRUÇÃO 2</v>
      </c>
      <c r="E16" s="46"/>
      <c r="F16" s="99">
        <f>Dados!I14</f>
        <v>0</v>
      </c>
      <c r="G16" s="99">
        <f>Dados!I13</f>
        <v>0</v>
      </c>
      <c r="H16" s="26" t="e">
        <f t="shared" si="0"/>
        <v>#DIV/0!</v>
      </c>
      <c r="I16" s="2"/>
      <c r="J16" s="2"/>
      <c r="K16" s="12"/>
      <c r="L16" s="12"/>
      <c r="M16" s="12"/>
      <c r="N16" s="12"/>
      <c r="O16" s="12"/>
      <c r="P16" s="12"/>
      <c r="Q16" s="12"/>
      <c r="R16" s="12"/>
    </row>
    <row r="17" spans="3:18" ht="15.75" thickBot="1" x14ac:dyDescent="0.3">
      <c r="C17" s="27" t="str">
        <f>IF('Ind-1'!$B17&gt;1/1/1900,'Ind-1'!$B17,"")</f>
        <v/>
      </c>
      <c r="D17" s="28" t="e">
        <f>Dados!#REF!</f>
        <v>#REF!</v>
      </c>
      <c r="E17" s="46"/>
      <c r="F17" s="99" t="e">
        <f>Dados!#REF!</f>
        <v>#REF!</v>
      </c>
      <c r="G17" s="99" t="e">
        <f>Dados!#REF!</f>
        <v>#REF!</v>
      </c>
      <c r="H17" s="26" t="e">
        <f t="shared" si="0"/>
        <v>#REF!</v>
      </c>
      <c r="I17" s="2"/>
      <c r="J17" s="2"/>
      <c r="K17" s="12"/>
      <c r="L17" s="12"/>
      <c r="M17" s="12"/>
      <c r="N17" s="12"/>
      <c r="O17" s="12"/>
      <c r="P17" s="12"/>
      <c r="Q17" s="12"/>
      <c r="R17" s="12"/>
    </row>
    <row r="18" spans="3:18" ht="15.75" thickBot="1" x14ac:dyDescent="0.3">
      <c r="C18" s="27" t="str">
        <f>IF('Ind-1'!$B18&gt;1/1/1900,'Ind-1'!$B18,"")</f>
        <v/>
      </c>
      <c r="D18" s="91" t="e">
        <f>Dados!#REF!</f>
        <v>#REF!</v>
      </c>
      <c r="E18" s="46"/>
      <c r="F18" s="99" t="e">
        <f>Dados!#REF!</f>
        <v>#REF!</v>
      </c>
      <c r="G18" s="99" t="e">
        <f>Dados!#REF!</f>
        <v>#REF!</v>
      </c>
      <c r="H18" s="26" t="e">
        <f t="shared" si="0"/>
        <v>#REF!</v>
      </c>
      <c r="I18" s="2"/>
      <c r="J18" s="2"/>
      <c r="K18" s="12"/>
      <c r="L18" s="12"/>
      <c r="M18" s="12"/>
      <c r="N18" s="12"/>
      <c r="O18" s="12"/>
      <c r="P18" s="12"/>
      <c r="Q18" s="12"/>
      <c r="R18" s="12"/>
    </row>
    <row r="19" spans="3:18" x14ac:dyDescent="0.25">
      <c r="C19" s="27" t="str">
        <f>IF('Ind-1'!$B19&gt;1/1/1900,'Ind-1'!$B19,"")</f>
        <v/>
      </c>
      <c r="D19" s="91" t="str">
        <f>Dados!J5</f>
        <v>ENCERRAMENTO</v>
      </c>
      <c r="E19" s="46"/>
      <c r="F19" s="99">
        <f>Dados!K14</f>
        <v>0</v>
      </c>
      <c r="G19" s="99">
        <f>Dados!K13</f>
        <v>0</v>
      </c>
      <c r="H19" s="26" t="e">
        <f t="shared" si="0"/>
        <v>#DIV/0!</v>
      </c>
      <c r="I19" s="2"/>
      <c r="J19" s="2"/>
      <c r="K19" s="12"/>
      <c r="L19" s="12"/>
      <c r="M19" s="12"/>
      <c r="N19" s="12"/>
      <c r="O19" s="12"/>
      <c r="P19" s="12"/>
      <c r="Q19" s="12"/>
      <c r="R19" s="12"/>
    </row>
    <row r="20" spans="3:18" ht="15.75" thickBot="1" x14ac:dyDescent="0.3">
      <c r="C20" s="30"/>
      <c r="D20" s="31"/>
      <c r="E20" s="47"/>
      <c r="F20" s="88"/>
      <c r="G20" s="89"/>
      <c r="H20" s="34"/>
      <c r="I20" s="2"/>
      <c r="J20" s="2"/>
      <c r="K20" s="12"/>
      <c r="L20" s="12"/>
      <c r="M20" s="12"/>
      <c r="N20" s="12"/>
      <c r="O20" s="12"/>
      <c r="P20" s="12"/>
      <c r="Q20" s="12"/>
      <c r="R20" s="12"/>
    </row>
    <row r="21" spans="3:18" x14ac:dyDescent="0.25"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</row>
    <row r="22" spans="3:18" ht="15.75" thickBot="1" x14ac:dyDescent="0.3">
      <c r="C22" s="35"/>
      <c r="D22" s="35"/>
      <c r="E22" s="35"/>
      <c r="F22" s="90"/>
      <c r="G22" s="90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3:18" ht="15.75" thickBot="1" x14ac:dyDescent="0.3">
      <c r="C23" s="181" t="s">
        <v>73</v>
      </c>
      <c r="D23" s="182"/>
      <c r="E23" s="182"/>
      <c r="F23" s="182"/>
      <c r="G23" s="182"/>
      <c r="H23" s="183"/>
      <c r="I23" s="35"/>
      <c r="J23" s="35"/>
      <c r="K23" s="12"/>
      <c r="L23" s="12"/>
      <c r="M23" s="12"/>
      <c r="N23" s="12"/>
      <c r="O23" s="12"/>
      <c r="P23" s="12"/>
      <c r="Q23" s="12"/>
      <c r="R23" s="12"/>
    </row>
    <row r="24" spans="3:18" ht="16.5" thickBot="1" x14ac:dyDescent="0.3">
      <c r="C24" s="184" t="s">
        <v>75</v>
      </c>
      <c r="D24" s="185"/>
      <c r="E24" s="186" t="s">
        <v>76</v>
      </c>
      <c r="F24" s="187"/>
      <c r="G24" s="188" t="s">
        <v>77</v>
      </c>
      <c r="H24" s="189"/>
      <c r="I24" s="35"/>
      <c r="J24" s="35"/>
      <c r="K24" s="12"/>
      <c r="L24" s="12"/>
      <c r="M24" s="12"/>
      <c r="N24" s="12"/>
      <c r="O24" s="12"/>
      <c r="P24" s="12"/>
      <c r="Q24" s="12"/>
      <c r="R24" s="12"/>
    </row>
    <row r="25" spans="3:18" ht="45.75" customHeight="1" x14ac:dyDescent="0.25">
      <c r="C25" s="172" t="s">
        <v>222</v>
      </c>
      <c r="D25" s="173"/>
      <c r="E25" s="172" t="s">
        <v>156</v>
      </c>
      <c r="F25" s="173"/>
      <c r="G25" s="172" t="s">
        <v>155</v>
      </c>
      <c r="H25" s="173"/>
      <c r="I25" s="35"/>
      <c r="J25" s="35"/>
      <c r="K25" s="12"/>
      <c r="L25" s="12"/>
      <c r="M25" s="12"/>
      <c r="N25" s="12"/>
      <c r="O25" s="12"/>
      <c r="P25" s="12"/>
      <c r="Q25" s="12"/>
      <c r="R25" s="12"/>
    </row>
    <row r="26" spans="3:18" ht="45.75" customHeight="1" thickBot="1" x14ac:dyDescent="0.3">
      <c r="C26" s="174"/>
      <c r="D26" s="175"/>
      <c r="E26" s="174"/>
      <c r="F26" s="175"/>
      <c r="G26" s="174"/>
      <c r="H26" s="175"/>
      <c r="I26" s="35"/>
      <c r="J26" s="35"/>
      <c r="K26" s="12"/>
      <c r="L26" s="12"/>
      <c r="M26" s="12"/>
      <c r="N26" s="12"/>
      <c r="O26" s="12"/>
      <c r="P26" s="12"/>
      <c r="Q26" s="12"/>
      <c r="R26" s="12"/>
    </row>
    <row r="27" spans="3:18" x14ac:dyDescent="0.25">
      <c r="C27" s="35"/>
      <c r="D27" s="35"/>
      <c r="E27" s="35"/>
      <c r="F27" s="90"/>
      <c r="G27" s="90"/>
      <c r="H27" s="35"/>
      <c r="I27" s="35"/>
      <c r="J27" s="35"/>
      <c r="K27" s="12"/>
      <c r="L27" s="12"/>
      <c r="M27" s="12"/>
      <c r="N27" s="12">
        <f>22*75</f>
        <v>1650</v>
      </c>
      <c r="O27" s="12"/>
      <c r="P27" s="12"/>
      <c r="Q27" s="12"/>
      <c r="R27" s="12"/>
    </row>
    <row r="28" spans="3:18" ht="15.75" thickBot="1" x14ac:dyDescent="0.3">
      <c r="C28" s="35"/>
      <c r="D28" s="35"/>
      <c r="E28" s="35"/>
      <c r="F28" s="90"/>
      <c r="G28" s="90"/>
      <c r="H28" s="35"/>
      <c r="I28" s="35"/>
      <c r="J28" s="35"/>
      <c r="K28" s="12"/>
      <c r="L28" s="12"/>
      <c r="M28" s="12"/>
      <c r="N28" s="12"/>
      <c r="O28" s="12"/>
      <c r="P28" s="12"/>
      <c r="Q28" s="12"/>
      <c r="R28" s="12"/>
    </row>
    <row r="29" spans="3:18" ht="15.75" thickBot="1" x14ac:dyDescent="0.3">
      <c r="C29" s="181" t="s">
        <v>74</v>
      </c>
      <c r="D29" s="182"/>
      <c r="E29" s="182"/>
      <c r="F29" s="182"/>
      <c r="G29" s="182"/>
      <c r="H29" s="182"/>
      <c r="I29" s="182"/>
      <c r="J29" s="182"/>
      <c r="K29" s="183"/>
      <c r="L29" s="12"/>
      <c r="M29" s="12"/>
      <c r="N29" s="12"/>
      <c r="O29" s="12"/>
      <c r="P29" s="12"/>
      <c r="Q29" s="12"/>
      <c r="R29" s="12"/>
    </row>
    <row r="30" spans="3:18" x14ac:dyDescent="0.25">
      <c r="C30" s="163"/>
      <c r="D30" s="164"/>
      <c r="E30" s="164"/>
      <c r="F30" s="164"/>
      <c r="G30" s="164"/>
      <c r="H30" s="164"/>
      <c r="I30" s="164"/>
      <c r="J30" s="164"/>
      <c r="K30" s="165"/>
      <c r="L30" s="12"/>
      <c r="M30" s="12"/>
      <c r="N30" s="12"/>
      <c r="O30" s="12"/>
      <c r="P30" s="12"/>
      <c r="Q30" s="12"/>
      <c r="R30" s="12"/>
    </row>
    <row r="31" spans="3:18" x14ac:dyDescent="0.25">
      <c r="C31" s="166"/>
      <c r="D31" s="167"/>
      <c r="E31" s="167"/>
      <c r="F31" s="167"/>
      <c r="G31" s="167"/>
      <c r="H31" s="167"/>
      <c r="I31" s="167"/>
      <c r="J31" s="167"/>
      <c r="K31" s="168"/>
      <c r="L31" s="2"/>
      <c r="M31" s="2"/>
      <c r="N31" s="2">
        <f>5.5*20*6</f>
        <v>660</v>
      </c>
      <c r="O31" s="2"/>
      <c r="P31" s="2"/>
      <c r="Q31" s="2"/>
      <c r="R31" s="2"/>
    </row>
    <row r="32" spans="3:18" x14ac:dyDescent="0.25">
      <c r="C32" s="166"/>
      <c r="D32" s="167"/>
      <c r="E32" s="167"/>
      <c r="F32" s="167"/>
      <c r="G32" s="167"/>
      <c r="H32" s="167"/>
      <c r="I32" s="167"/>
      <c r="J32" s="167"/>
      <c r="K32" s="168"/>
      <c r="L32" s="2"/>
      <c r="M32" s="2"/>
      <c r="N32" s="2">
        <f>70*20</f>
        <v>1400</v>
      </c>
      <c r="O32" s="2"/>
      <c r="P32" s="2"/>
      <c r="Q32" s="2"/>
      <c r="R32" s="2"/>
    </row>
    <row r="33" spans="3:18" x14ac:dyDescent="0.25">
      <c r="C33" s="166"/>
      <c r="D33" s="167"/>
      <c r="E33" s="167"/>
      <c r="F33" s="167"/>
      <c r="G33" s="167"/>
      <c r="H33" s="167"/>
      <c r="I33" s="167"/>
      <c r="J33" s="167"/>
      <c r="K33" s="168"/>
      <c r="L33" s="2"/>
      <c r="M33" s="2"/>
      <c r="N33" s="2">
        <f>SUM(N31:N32)</f>
        <v>2060</v>
      </c>
      <c r="O33" s="2"/>
      <c r="P33" s="2"/>
      <c r="Q33" s="2"/>
      <c r="R33" s="2"/>
    </row>
    <row r="34" spans="3:18" x14ac:dyDescent="0.25">
      <c r="C34" s="166"/>
      <c r="D34" s="167"/>
      <c r="E34" s="167"/>
      <c r="F34" s="167"/>
      <c r="G34" s="167"/>
      <c r="H34" s="167"/>
      <c r="I34" s="167"/>
      <c r="J34" s="167"/>
      <c r="K34" s="168"/>
      <c r="L34" s="2"/>
      <c r="M34" s="2"/>
      <c r="N34" s="2"/>
      <c r="O34" s="2"/>
      <c r="P34" s="2"/>
      <c r="Q34" s="2"/>
      <c r="R34" s="2"/>
    </row>
    <row r="35" spans="3:18" x14ac:dyDescent="0.25">
      <c r="C35" s="166"/>
      <c r="D35" s="167"/>
      <c r="E35" s="167"/>
      <c r="F35" s="167"/>
      <c r="G35" s="167"/>
      <c r="H35" s="167"/>
      <c r="I35" s="167"/>
      <c r="J35" s="167"/>
      <c r="K35" s="168"/>
      <c r="L35" s="2"/>
      <c r="M35" s="2"/>
      <c r="N35" s="2"/>
      <c r="O35" s="2"/>
      <c r="P35" s="2"/>
      <c r="Q35" s="2"/>
      <c r="R35" s="2"/>
    </row>
    <row r="36" spans="3:18" ht="15.75" thickBot="1" x14ac:dyDescent="0.3">
      <c r="C36" s="169"/>
      <c r="D36" s="170"/>
      <c r="E36" s="170"/>
      <c r="F36" s="170"/>
      <c r="G36" s="170"/>
      <c r="H36" s="170"/>
      <c r="I36" s="170"/>
      <c r="J36" s="170"/>
      <c r="K36" s="171"/>
      <c r="L36" s="2"/>
      <c r="M36" s="2"/>
      <c r="N36" s="2"/>
      <c r="O36" s="2"/>
      <c r="P36" s="2"/>
      <c r="Q36" s="2"/>
      <c r="R36" s="2"/>
    </row>
    <row r="37" spans="3:18" x14ac:dyDescent="0.25">
      <c r="C37" s="35"/>
      <c r="D37" s="35"/>
      <c r="E37" s="35"/>
      <c r="F37" s="90"/>
      <c r="G37" s="90"/>
      <c r="H37" s="35"/>
      <c r="I37" s="35"/>
      <c r="J37" s="35"/>
      <c r="K37" s="2"/>
      <c r="L37" s="2"/>
      <c r="M37" s="2"/>
      <c r="N37" s="2"/>
      <c r="O37" s="2"/>
      <c r="P37" s="2"/>
      <c r="Q37" s="2"/>
      <c r="R37" s="2"/>
    </row>
    <row r="38" spans="3:18" x14ac:dyDescent="0.25">
      <c r="C38" s="35"/>
      <c r="D38" s="35"/>
      <c r="E38" s="35"/>
      <c r="F38" s="90"/>
      <c r="G38" s="90"/>
      <c r="H38" s="35"/>
      <c r="I38" s="35"/>
      <c r="J38" s="35"/>
      <c r="K38" s="2"/>
      <c r="L38" s="2"/>
      <c r="M38" s="2"/>
      <c r="N38" s="2"/>
      <c r="O38" s="2"/>
      <c r="P38" s="2"/>
      <c r="Q38" s="2"/>
      <c r="R38" s="2"/>
    </row>
    <row r="39" spans="3:18" x14ac:dyDescent="0.25">
      <c r="C39" s="12"/>
      <c r="D39" s="12"/>
      <c r="E39" s="12"/>
      <c r="H39" s="12"/>
      <c r="I39" s="12"/>
      <c r="K39" s="12"/>
      <c r="L39" s="12"/>
      <c r="M39" s="12"/>
      <c r="N39" s="12"/>
      <c r="O39" s="12"/>
      <c r="P39" s="12"/>
      <c r="Q39" s="12"/>
      <c r="R39" s="12"/>
    </row>
    <row r="40" spans="3:18" x14ac:dyDescent="0.25">
      <c r="C40" s="12"/>
      <c r="D40" s="12"/>
      <c r="E40" s="12"/>
      <c r="H40" s="12"/>
      <c r="I40" s="12"/>
      <c r="K40" s="12"/>
      <c r="L40" s="12"/>
      <c r="M40" s="12"/>
      <c r="N40" s="12"/>
      <c r="O40" s="12"/>
      <c r="P40" s="12"/>
      <c r="Q40" s="12"/>
      <c r="R40" s="12"/>
    </row>
    <row r="41" spans="3:18" x14ac:dyDescent="0.25">
      <c r="C41" s="12"/>
      <c r="D41" s="12"/>
      <c r="E41" s="12"/>
      <c r="H41" s="12"/>
      <c r="I41" s="12"/>
      <c r="K41" s="12"/>
      <c r="L41" s="12"/>
      <c r="M41" s="12"/>
      <c r="N41" s="12"/>
      <c r="O41" s="12"/>
      <c r="P41" s="12"/>
      <c r="Q41" s="12"/>
      <c r="R41" s="12"/>
    </row>
    <row r="42" spans="3:18" x14ac:dyDescent="0.25">
      <c r="C42" s="12"/>
      <c r="D42" s="12"/>
      <c r="E42" s="12"/>
      <c r="H42" s="12"/>
      <c r="I42" s="12"/>
      <c r="K42" s="12"/>
      <c r="L42" s="12"/>
      <c r="M42" s="12"/>
      <c r="N42" s="12"/>
      <c r="O42" s="12"/>
      <c r="P42" s="12"/>
      <c r="Q42" s="12"/>
      <c r="R42" s="12"/>
    </row>
    <row r="43" spans="3:18" x14ac:dyDescent="0.25">
      <c r="C43" s="12"/>
      <c r="D43" s="12"/>
      <c r="E43" s="12"/>
      <c r="H43" s="12"/>
      <c r="I43" s="12"/>
      <c r="K43" s="12"/>
      <c r="L43" s="12"/>
      <c r="M43" s="12"/>
      <c r="N43" s="12"/>
      <c r="O43" s="12"/>
      <c r="P43" s="12"/>
      <c r="Q43" s="12"/>
      <c r="R43" s="12"/>
    </row>
    <row r="44" spans="3:18" x14ac:dyDescent="0.25">
      <c r="C44" s="12"/>
      <c r="D44" s="12"/>
      <c r="E44" s="12"/>
      <c r="H44" s="12"/>
      <c r="I44" s="12"/>
      <c r="K44" s="12"/>
      <c r="L44" s="12"/>
      <c r="M44" s="12"/>
      <c r="N44" s="12"/>
      <c r="O44" s="12"/>
      <c r="P44" s="12"/>
      <c r="Q44" s="12"/>
      <c r="R44" s="12"/>
    </row>
  </sheetData>
  <mergeCells count="16">
    <mergeCell ref="C11:H11"/>
    <mergeCell ref="C4:F4"/>
    <mergeCell ref="G4:R4"/>
    <mergeCell ref="D7:R7"/>
    <mergeCell ref="D8:R8"/>
    <mergeCell ref="C9:R9"/>
    <mergeCell ref="C30:K36"/>
    <mergeCell ref="C24:D24"/>
    <mergeCell ref="E24:F24"/>
    <mergeCell ref="G24:H24"/>
    <mergeCell ref="C21:R21"/>
    <mergeCell ref="C23:H23"/>
    <mergeCell ref="C25:D26"/>
    <mergeCell ref="E25:F26"/>
    <mergeCell ref="G25:H26"/>
    <mergeCell ref="C29:K29"/>
  </mergeCells>
  <conditionalFormatting sqref="H14:H20">
    <cfRule type="cellIs" dxfId="34" priority="1" operator="between">
      <formula>0.9</formula>
      <formula>1.1</formula>
    </cfRule>
    <cfRule type="cellIs" dxfId="33" priority="2" operator="between">
      <formula>0.8</formula>
      <formula>1.2</formula>
    </cfRule>
    <cfRule type="cellIs" dxfId="32" priority="3" operator="greaterThan">
      <formula>1.2</formula>
    </cfRule>
    <cfRule type="cellIs" dxfId="31" priority="4" operator="lessThan">
      <formula>0.8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38"/>
  <sheetViews>
    <sheetView topLeftCell="A16" zoomScaleNormal="100" workbookViewId="0">
      <selection activeCell="B30" sqref="B30:J36"/>
    </sheetView>
  </sheetViews>
  <sheetFormatPr defaultColWidth="8.85546875" defaultRowHeight="15" x14ac:dyDescent="0.25"/>
  <cols>
    <col min="2" max="2" width="15.42578125" customWidth="1"/>
    <col min="3" max="3" width="12.85546875" customWidth="1"/>
    <col min="4" max="4" width="11.85546875" customWidth="1"/>
    <col min="5" max="5" width="16.42578125" customWidth="1"/>
    <col min="6" max="6" width="16.28515625" customWidth="1"/>
    <col min="7" max="7" width="10.28515625" customWidth="1"/>
  </cols>
  <sheetData>
    <row r="3" spans="2:17" ht="15.75" thickBot="1" x14ac:dyDescent="0.3"/>
    <row r="4" spans="2:17" ht="21.75" thickBot="1" x14ac:dyDescent="0.3">
      <c r="B4" s="196" t="str">
        <f>Principal!C6</f>
        <v>&lt;nome do projeto&gt;</v>
      </c>
      <c r="C4" s="197"/>
      <c r="D4" s="197"/>
      <c r="E4" s="198"/>
      <c r="F4" s="199" t="str">
        <f>Principal!C13</f>
        <v>Horas de bugs encontrados/Valor Atual  (AC)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2:17" ht="16.5" thickBot="1" x14ac:dyDescent="0.3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3" t="s">
        <v>28</v>
      </c>
      <c r="P5" s="48" t="s">
        <v>29</v>
      </c>
      <c r="Q5" s="44" t="s">
        <v>30</v>
      </c>
    </row>
    <row r="6" spans="2:17" ht="16.5" thickBot="1" x14ac:dyDescent="0.3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6"/>
      <c r="P6" s="40"/>
      <c r="Q6" s="37"/>
    </row>
    <row r="7" spans="2:17" ht="57" customHeight="1" thickBot="1" x14ac:dyDescent="0.3">
      <c r="B7" s="42" t="s">
        <v>78</v>
      </c>
      <c r="C7" s="190" t="s">
        <v>163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2:17" x14ac:dyDescent="0.25">
      <c r="B8" s="41" t="s">
        <v>79</v>
      </c>
      <c r="C8" s="193" t="str">
        <f>Principal!C7</f>
        <v>&lt;nome responsáverl&gt;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</row>
    <row r="9" spans="2:17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</row>
    <row r="10" spans="2:17" ht="15.75" thickBot="1" x14ac:dyDescent="0.3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2:17" ht="16.5" thickBot="1" x14ac:dyDescent="0.3">
      <c r="B11" s="177" t="s">
        <v>70</v>
      </c>
      <c r="C11" s="178"/>
      <c r="D11" s="178"/>
      <c r="E11" s="178"/>
      <c r="F11" s="178"/>
      <c r="G11" s="179"/>
      <c r="H11" s="19"/>
      <c r="I11" s="19"/>
      <c r="J11" s="12"/>
      <c r="K11" s="12"/>
      <c r="L11" s="12"/>
      <c r="M11" s="12"/>
      <c r="N11" s="12"/>
      <c r="O11" s="12"/>
      <c r="P11" s="12"/>
      <c r="Q11" s="12"/>
    </row>
    <row r="12" spans="2:17" ht="15.75" thickBot="1" x14ac:dyDescent="0.3">
      <c r="B12" s="2"/>
      <c r="C12" s="2"/>
      <c r="D12" s="2"/>
      <c r="E12" s="2"/>
      <c r="F12" s="2"/>
      <c r="G12" s="2"/>
      <c r="H12" s="2"/>
      <c r="I12" s="2"/>
      <c r="J12" s="12"/>
      <c r="K12" s="12"/>
      <c r="L12" s="12"/>
      <c r="M12" s="12"/>
      <c r="N12" s="12"/>
      <c r="O12" s="12"/>
      <c r="P12" s="12"/>
      <c r="Q12" s="12"/>
    </row>
    <row r="13" spans="2:17" ht="46.5" customHeight="1" thickBot="1" x14ac:dyDescent="0.3">
      <c r="B13" s="20" t="s">
        <v>98</v>
      </c>
      <c r="C13" s="21" t="s">
        <v>71</v>
      </c>
      <c r="D13" s="22" t="s">
        <v>31</v>
      </c>
      <c r="E13" s="80" t="str">
        <f>Dados!C15</f>
        <v>Horas de bugs (h)</v>
      </c>
      <c r="F13" s="81" t="str">
        <f>Dados!C10</f>
        <v>Esforço Realizado (h) - Actual Cost - AC</v>
      </c>
      <c r="G13" s="20" t="s">
        <v>72</v>
      </c>
      <c r="H13" s="2"/>
      <c r="I13" s="2"/>
      <c r="J13" s="12"/>
      <c r="K13" s="12"/>
      <c r="L13" s="12"/>
      <c r="M13" s="12"/>
      <c r="N13" s="12"/>
      <c r="O13" s="12"/>
      <c r="P13" s="12"/>
      <c r="Q13" s="12"/>
    </row>
    <row r="14" spans="2:17" ht="15.75" thickBot="1" x14ac:dyDescent="0.3">
      <c r="B14" s="23">
        <f>IF('Ind-1'!$B14&gt;1/1/1900,'Ind-1'!$B14,"")</f>
        <v>41387</v>
      </c>
      <c r="C14" s="24" t="str">
        <f>'Ind-1'!C14</f>
        <v>PLANEJAMENTO</v>
      </c>
      <c r="D14" s="45"/>
      <c r="E14" s="25">
        <f>Dados!E15</f>
        <v>0</v>
      </c>
      <c r="F14" s="25">
        <f>Dados!E10</f>
        <v>0</v>
      </c>
      <c r="G14" s="26" t="e">
        <f>E14/F14</f>
        <v>#DIV/0!</v>
      </c>
      <c r="H14" s="2"/>
      <c r="I14" s="2"/>
      <c r="J14" s="12"/>
      <c r="K14" s="12"/>
      <c r="L14" s="12"/>
      <c r="M14" s="12"/>
      <c r="N14" s="12"/>
      <c r="O14" s="12"/>
      <c r="P14" s="12"/>
      <c r="Q14" s="12"/>
    </row>
    <row r="15" spans="2:17" ht="15.75" thickBot="1" x14ac:dyDescent="0.3">
      <c r="B15" s="27">
        <f>IF('Ind-1'!$B15&gt;1/1/1900,'Ind-1'!$B15,"")</f>
        <v>41396</v>
      </c>
      <c r="C15" s="28" t="str">
        <f>'Ind-1'!C15</f>
        <v>CONSTRUÇÃO 1</v>
      </c>
      <c r="D15" s="46"/>
      <c r="E15" s="29">
        <f>Dados!G15</f>
        <v>0</v>
      </c>
      <c r="F15" s="29">
        <f>Dados!G10</f>
        <v>0</v>
      </c>
      <c r="G15" s="26" t="e">
        <f t="shared" ref="G15:G19" si="0">E15/F15</f>
        <v>#DIV/0!</v>
      </c>
      <c r="H15" s="2"/>
      <c r="I15" s="2"/>
      <c r="J15" s="12"/>
      <c r="K15" s="12"/>
      <c r="L15" s="12"/>
      <c r="M15" s="12"/>
      <c r="N15" s="12"/>
      <c r="O15" s="12"/>
      <c r="P15" s="12"/>
      <c r="Q15" s="12"/>
    </row>
    <row r="16" spans="2:17" ht="15.75" thickBot="1" x14ac:dyDescent="0.3">
      <c r="B16" s="27" t="str">
        <f>IF('Ind-1'!$B16&gt;1/1/1900,'Ind-1'!$B16,"")</f>
        <v/>
      </c>
      <c r="C16" s="28" t="str">
        <f>'Ind-1'!C16</f>
        <v>CONSTRUÇÃO 2</v>
      </c>
      <c r="D16" s="46"/>
      <c r="E16" s="29">
        <f>Dados!I15</f>
        <v>0</v>
      </c>
      <c r="F16" s="29">
        <f>Dados!I10</f>
        <v>0</v>
      </c>
      <c r="G16" s="26" t="e">
        <f t="shared" si="0"/>
        <v>#DIV/0!</v>
      </c>
      <c r="H16" s="2"/>
      <c r="I16" s="2"/>
      <c r="J16" s="12"/>
      <c r="K16" s="12"/>
      <c r="L16" s="12"/>
      <c r="M16" s="12"/>
      <c r="N16" s="12"/>
      <c r="O16" s="12"/>
      <c r="P16" s="12"/>
      <c r="Q16" s="12"/>
    </row>
    <row r="17" spans="2:17" ht="15.75" thickBot="1" x14ac:dyDescent="0.3">
      <c r="B17" s="27" t="str">
        <f>IF('Ind-1'!$B17&gt;1/1/1900,'Ind-1'!$B17,"")</f>
        <v/>
      </c>
      <c r="C17" s="28" t="e">
        <f>'Ind-1'!C17</f>
        <v>#REF!</v>
      </c>
      <c r="D17" s="46"/>
      <c r="E17" s="29" t="e">
        <f>Dados!#REF!</f>
        <v>#REF!</v>
      </c>
      <c r="F17" s="29" t="e">
        <f>Dados!#REF!</f>
        <v>#REF!</v>
      </c>
      <c r="G17" s="26" t="e">
        <f t="shared" si="0"/>
        <v>#REF!</v>
      </c>
      <c r="H17" s="2"/>
      <c r="I17" s="2"/>
      <c r="J17" s="12"/>
      <c r="K17" s="12"/>
      <c r="L17" s="12"/>
      <c r="M17" s="12"/>
      <c r="N17" s="12"/>
      <c r="O17" s="12"/>
      <c r="P17" s="12"/>
      <c r="Q17" s="12"/>
    </row>
    <row r="18" spans="2:17" ht="15.75" thickBot="1" x14ac:dyDescent="0.3">
      <c r="B18" s="27" t="str">
        <f>IF('Ind-1'!$B18&gt;1/1/1900,'Ind-1'!$B18,"")</f>
        <v/>
      </c>
      <c r="C18" s="28" t="e">
        <f>'Ind-1'!C18</f>
        <v>#REF!</v>
      </c>
      <c r="D18" s="46"/>
      <c r="E18" s="29" t="e">
        <f>Dados!#REF!</f>
        <v>#REF!</v>
      </c>
      <c r="F18" s="29" t="e">
        <f>Dados!#REF!</f>
        <v>#REF!</v>
      </c>
      <c r="G18" s="26" t="e">
        <f t="shared" si="0"/>
        <v>#REF!</v>
      </c>
      <c r="H18" s="2"/>
      <c r="I18" s="2"/>
      <c r="J18" s="12"/>
      <c r="K18" s="12"/>
      <c r="L18" s="12"/>
      <c r="M18" s="12"/>
      <c r="N18" s="12"/>
      <c r="O18" s="12"/>
      <c r="P18" s="12"/>
      <c r="Q18" s="12"/>
    </row>
    <row r="19" spans="2:17" x14ac:dyDescent="0.25">
      <c r="B19" s="27" t="str">
        <f>IF('Ind-1'!$B19&gt;1/1/1900,'Ind-1'!$B19,"")</f>
        <v/>
      </c>
      <c r="C19" s="28" t="str">
        <f>'Ind-1'!C19</f>
        <v>ENCERRAMENTO</v>
      </c>
      <c r="D19" s="46"/>
      <c r="E19" s="29">
        <f>Dados!K15</f>
        <v>0</v>
      </c>
      <c r="F19" s="29">
        <f>Dados!K10</f>
        <v>0</v>
      </c>
      <c r="G19" s="26" t="e">
        <f t="shared" si="0"/>
        <v>#DIV/0!</v>
      </c>
      <c r="H19" s="2"/>
      <c r="I19" s="2"/>
      <c r="J19" s="12"/>
      <c r="K19" s="12"/>
      <c r="L19" s="12"/>
      <c r="M19" s="12"/>
      <c r="N19" s="12"/>
      <c r="O19" s="12"/>
      <c r="P19" s="12"/>
      <c r="Q19" s="12"/>
    </row>
    <row r="20" spans="2:17" ht="15.75" thickBot="1" x14ac:dyDescent="0.3">
      <c r="B20" s="30"/>
      <c r="C20" s="31"/>
      <c r="D20" s="47"/>
      <c r="E20" s="32"/>
      <c r="F20" s="33"/>
      <c r="G20" s="34"/>
      <c r="H20" s="2"/>
      <c r="I20" s="2"/>
      <c r="J20" s="12"/>
      <c r="K20" s="12"/>
      <c r="L20" s="12"/>
      <c r="M20" s="12"/>
      <c r="N20" s="12"/>
      <c r="O20" s="12"/>
      <c r="P20" s="12"/>
      <c r="Q20" s="12"/>
    </row>
    <row r="21" spans="2:17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2:17" ht="15.75" thickBot="1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15.75" thickBot="1" x14ac:dyDescent="0.3">
      <c r="B23" s="181" t="s">
        <v>73</v>
      </c>
      <c r="C23" s="182"/>
      <c r="D23" s="182"/>
      <c r="E23" s="182"/>
      <c r="F23" s="182"/>
      <c r="G23" s="183"/>
      <c r="H23" s="35"/>
      <c r="I23" s="35"/>
      <c r="J23" s="12"/>
      <c r="K23" s="12"/>
      <c r="L23" s="12"/>
      <c r="M23" s="12"/>
      <c r="N23" s="12"/>
      <c r="O23" s="12"/>
      <c r="P23" s="12"/>
      <c r="Q23" s="12"/>
    </row>
    <row r="24" spans="2:17" ht="16.5" thickBot="1" x14ac:dyDescent="0.3">
      <c r="B24" s="184" t="s">
        <v>75</v>
      </c>
      <c r="C24" s="185"/>
      <c r="D24" s="186" t="s">
        <v>76</v>
      </c>
      <c r="E24" s="187"/>
      <c r="F24" s="188" t="s">
        <v>77</v>
      </c>
      <c r="G24" s="189"/>
      <c r="H24" s="35"/>
      <c r="I24" s="35"/>
      <c r="J24" s="12"/>
      <c r="K24" s="12"/>
      <c r="L24" s="12"/>
      <c r="M24" s="12"/>
      <c r="N24" s="12"/>
      <c r="O24" s="12"/>
      <c r="P24" s="12"/>
      <c r="Q24" s="12"/>
    </row>
    <row r="25" spans="2:17" ht="45" customHeight="1" x14ac:dyDescent="0.25">
      <c r="B25" s="202" t="s">
        <v>221</v>
      </c>
      <c r="C25" s="203"/>
      <c r="D25" s="202" t="s">
        <v>99</v>
      </c>
      <c r="E25" s="203"/>
      <c r="F25" s="202" t="s">
        <v>100</v>
      </c>
      <c r="G25" s="203"/>
      <c r="H25" s="35"/>
      <c r="I25" s="35"/>
      <c r="J25" s="12"/>
      <c r="K25" s="12"/>
      <c r="L25" s="12"/>
      <c r="M25" s="12"/>
      <c r="N25" s="12"/>
      <c r="O25" s="12"/>
      <c r="P25" s="12"/>
      <c r="Q25" s="12"/>
    </row>
    <row r="26" spans="2:17" ht="45" customHeight="1" thickBot="1" x14ac:dyDescent="0.3">
      <c r="B26" s="204"/>
      <c r="C26" s="205"/>
      <c r="D26" s="204"/>
      <c r="E26" s="205"/>
      <c r="F26" s="204"/>
      <c r="G26" s="205"/>
      <c r="H26" s="35"/>
      <c r="I26" s="35"/>
      <c r="J26" s="12"/>
      <c r="K26" s="12"/>
      <c r="L26" s="12"/>
      <c r="M26" s="12"/>
      <c r="N26" s="12"/>
      <c r="O26" s="12"/>
      <c r="P26" s="12"/>
      <c r="Q26" s="12"/>
    </row>
    <row r="27" spans="2:17" x14ac:dyDescent="0.25">
      <c r="B27" s="35"/>
      <c r="C27" s="35"/>
      <c r="D27" s="35"/>
      <c r="E27" s="35"/>
      <c r="F27" s="35"/>
      <c r="G27" s="35"/>
      <c r="H27" s="35"/>
      <c r="I27" s="35"/>
      <c r="J27" s="12"/>
      <c r="K27" s="12"/>
      <c r="L27" s="12"/>
      <c r="M27" s="12"/>
      <c r="N27" s="12"/>
      <c r="O27" s="12"/>
      <c r="P27" s="12"/>
      <c r="Q27" s="12"/>
    </row>
    <row r="28" spans="2:17" ht="15.75" thickBot="1" x14ac:dyDescent="0.3">
      <c r="B28" s="35"/>
      <c r="C28" s="35"/>
      <c r="D28" s="35"/>
      <c r="E28" s="35"/>
      <c r="F28" s="35"/>
      <c r="G28" s="35"/>
      <c r="H28" s="35"/>
      <c r="I28" s="35"/>
      <c r="J28" s="12"/>
      <c r="K28" s="12"/>
      <c r="L28" s="12"/>
      <c r="M28" s="12"/>
      <c r="N28" s="12"/>
      <c r="O28" s="12"/>
      <c r="P28" s="12"/>
      <c r="Q28" s="12"/>
    </row>
    <row r="29" spans="2:17" ht="15.75" thickBot="1" x14ac:dyDescent="0.3">
      <c r="B29" s="181" t="s">
        <v>74</v>
      </c>
      <c r="C29" s="182"/>
      <c r="D29" s="182"/>
      <c r="E29" s="182"/>
      <c r="F29" s="182"/>
      <c r="G29" s="182"/>
      <c r="H29" s="182"/>
      <c r="I29" s="182"/>
      <c r="J29" s="183"/>
      <c r="K29" s="12"/>
      <c r="L29" s="12"/>
      <c r="M29" s="12"/>
      <c r="N29" s="12"/>
      <c r="O29" s="12"/>
      <c r="P29" s="12"/>
      <c r="Q29" s="12"/>
    </row>
    <row r="30" spans="2:17" ht="15" customHeight="1" x14ac:dyDescent="0.25">
      <c r="B30" s="163"/>
      <c r="C30" s="164"/>
      <c r="D30" s="164"/>
      <c r="E30" s="164"/>
      <c r="F30" s="164"/>
      <c r="G30" s="164"/>
      <c r="H30" s="164"/>
      <c r="I30" s="164"/>
      <c r="J30" s="165"/>
      <c r="K30" s="12"/>
      <c r="L30" s="12"/>
      <c r="M30" s="12"/>
      <c r="N30" s="12"/>
      <c r="O30" s="12"/>
      <c r="P30" s="12"/>
      <c r="Q30" s="12"/>
    </row>
    <row r="31" spans="2:17" ht="15" customHeight="1" x14ac:dyDescent="0.25">
      <c r="B31" s="166"/>
      <c r="C31" s="167"/>
      <c r="D31" s="167"/>
      <c r="E31" s="167"/>
      <c r="F31" s="167"/>
      <c r="G31" s="167"/>
      <c r="H31" s="167"/>
      <c r="I31" s="167"/>
      <c r="J31" s="168"/>
      <c r="K31" s="2"/>
      <c r="L31" s="2"/>
      <c r="M31" s="2"/>
      <c r="N31" s="2"/>
      <c r="O31" s="2"/>
      <c r="P31" s="2"/>
      <c r="Q31" s="2"/>
    </row>
    <row r="32" spans="2:17" ht="15" customHeight="1" x14ac:dyDescent="0.25">
      <c r="B32" s="166"/>
      <c r="C32" s="167"/>
      <c r="D32" s="167"/>
      <c r="E32" s="167"/>
      <c r="F32" s="167"/>
      <c r="G32" s="167"/>
      <c r="H32" s="167"/>
      <c r="I32" s="167"/>
      <c r="J32" s="168"/>
      <c r="K32" s="2"/>
      <c r="L32" s="2"/>
      <c r="M32" s="2"/>
      <c r="N32" s="2"/>
      <c r="O32" s="2"/>
      <c r="P32" s="2"/>
      <c r="Q32" s="2"/>
    </row>
    <row r="33" spans="2:17" ht="15" customHeight="1" x14ac:dyDescent="0.25">
      <c r="B33" s="166"/>
      <c r="C33" s="167"/>
      <c r="D33" s="167"/>
      <c r="E33" s="167"/>
      <c r="F33" s="167"/>
      <c r="G33" s="167"/>
      <c r="H33" s="167"/>
      <c r="I33" s="167"/>
      <c r="J33" s="168"/>
      <c r="K33" s="2"/>
      <c r="L33" s="2"/>
      <c r="M33" s="2"/>
      <c r="N33" s="2"/>
      <c r="O33" s="2"/>
      <c r="P33" s="2"/>
      <c r="Q33" s="2"/>
    </row>
    <row r="34" spans="2:17" ht="15" customHeight="1" x14ac:dyDescent="0.25">
      <c r="B34" s="166"/>
      <c r="C34" s="167"/>
      <c r="D34" s="167"/>
      <c r="E34" s="167"/>
      <c r="F34" s="167"/>
      <c r="G34" s="167"/>
      <c r="H34" s="167"/>
      <c r="I34" s="167"/>
      <c r="J34" s="168"/>
      <c r="K34" s="2"/>
      <c r="L34" s="2"/>
      <c r="M34" s="2"/>
      <c r="N34" s="2"/>
      <c r="O34" s="2"/>
      <c r="P34" s="2"/>
      <c r="Q34" s="2"/>
    </row>
    <row r="35" spans="2:17" ht="15" customHeight="1" x14ac:dyDescent="0.25">
      <c r="B35" s="166"/>
      <c r="C35" s="167"/>
      <c r="D35" s="167"/>
      <c r="E35" s="167"/>
      <c r="F35" s="167"/>
      <c r="G35" s="167"/>
      <c r="H35" s="167"/>
      <c r="I35" s="167"/>
      <c r="J35" s="168"/>
      <c r="K35" s="2"/>
      <c r="L35" s="2"/>
      <c r="M35" s="2"/>
      <c r="N35" s="2"/>
      <c r="O35" s="2"/>
      <c r="P35" s="2"/>
      <c r="Q35" s="2"/>
    </row>
    <row r="36" spans="2:17" ht="15.75" customHeight="1" thickBot="1" x14ac:dyDescent="0.3">
      <c r="B36" s="169"/>
      <c r="C36" s="170"/>
      <c r="D36" s="170"/>
      <c r="E36" s="170"/>
      <c r="F36" s="170"/>
      <c r="G36" s="170"/>
      <c r="H36" s="170"/>
      <c r="I36" s="170"/>
      <c r="J36" s="171"/>
      <c r="K36" s="2"/>
      <c r="L36" s="2"/>
      <c r="M36" s="2"/>
      <c r="N36" s="2"/>
      <c r="O36" s="2"/>
      <c r="P36" s="2"/>
      <c r="Q36" s="2"/>
    </row>
    <row r="37" spans="2:17" x14ac:dyDescent="0.25">
      <c r="B37" s="35"/>
      <c r="C37" s="35"/>
      <c r="D37" s="35"/>
      <c r="E37" s="35"/>
      <c r="F37" s="35"/>
      <c r="G37" s="35"/>
      <c r="H37" s="35"/>
      <c r="I37" s="35"/>
      <c r="J37" s="2"/>
      <c r="K37" s="2"/>
      <c r="L37" s="2"/>
      <c r="M37" s="2"/>
      <c r="N37" s="2"/>
      <c r="O37" s="2"/>
      <c r="P37" s="2"/>
      <c r="Q37" s="2"/>
    </row>
    <row r="38" spans="2:17" x14ac:dyDescent="0.25">
      <c r="B38" s="35"/>
      <c r="C38" s="35"/>
      <c r="D38" s="35"/>
      <c r="E38" s="35"/>
      <c r="F38" s="35"/>
      <c r="G38" s="35"/>
      <c r="H38" s="35"/>
      <c r="I38" s="35"/>
      <c r="J38" s="2"/>
      <c r="K38" s="2"/>
      <c r="L38" s="2"/>
      <c r="M38" s="2"/>
      <c r="N38" s="2"/>
      <c r="O38" s="2"/>
      <c r="P38" s="2"/>
      <c r="Q38" s="2"/>
    </row>
  </sheetData>
  <mergeCells count="16">
    <mergeCell ref="B11:G11"/>
    <mergeCell ref="B4:E4"/>
    <mergeCell ref="F4:Q4"/>
    <mergeCell ref="C7:Q7"/>
    <mergeCell ref="C8:Q8"/>
    <mergeCell ref="B9:Q9"/>
    <mergeCell ref="B29:J29"/>
    <mergeCell ref="B30:J36"/>
    <mergeCell ref="B21:Q21"/>
    <mergeCell ref="B23:G23"/>
    <mergeCell ref="B24:C24"/>
    <mergeCell ref="D24:E24"/>
    <mergeCell ref="F24:G24"/>
    <mergeCell ref="B25:C26"/>
    <mergeCell ref="D25:E26"/>
    <mergeCell ref="F25:G26"/>
  </mergeCells>
  <conditionalFormatting sqref="G14:G20">
    <cfRule type="cellIs" dxfId="30" priority="1" operator="greaterThan">
      <formula>0.15</formula>
    </cfRule>
    <cfRule type="cellIs" dxfId="29" priority="2" operator="between">
      <formula>0.11</formula>
      <formula>0.15</formula>
    </cfRule>
    <cfRule type="cellIs" dxfId="28" priority="3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38"/>
  <sheetViews>
    <sheetView topLeftCell="A22" workbookViewId="0">
      <selection activeCell="B30" sqref="B30:J36"/>
    </sheetView>
  </sheetViews>
  <sheetFormatPr defaultColWidth="8.85546875" defaultRowHeight="15" x14ac:dyDescent="0.25"/>
  <cols>
    <col min="2" max="2" width="16" customWidth="1"/>
    <col min="3" max="3" width="14" customWidth="1"/>
    <col min="4" max="4" width="12" customWidth="1"/>
    <col min="5" max="5" width="16.42578125" style="82" customWidth="1"/>
    <col min="6" max="6" width="16.28515625" style="82" customWidth="1"/>
    <col min="7" max="7" width="10.42578125" customWidth="1"/>
  </cols>
  <sheetData>
    <row r="3" spans="2:17" ht="15.75" thickBot="1" x14ac:dyDescent="0.3"/>
    <row r="4" spans="2:17" ht="21.75" thickBot="1" x14ac:dyDescent="0.3">
      <c r="B4" s="196" t="str">
        <f>Principal!C6</f>
        <v>&lt;nome do projeto&gt;</v>
      </c>
      <c r="C4" s="197"/>
      <c r="D4" s="197"/>
      <c r="E4" s="198"/>
      <c r="F4" s="199" t="str">
        <f>Principal!C14</f>
        <v>Estimativa para Completar/Valor Planejado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2:17" ht="16.5" thickBot="1" x14ac:dyDescent="0.3">
      <c r="B5" s="39"/>
      <c r="C5" s="39"/>
      <c r="D5" s="39"/>
      <c r="E5" s="83"/>
      <c r="F5" s="83"/>
      <c r="G5" s="39"/>
      <c r="H5" s="39"/>
      <c r="I5" s="39"/>
      <c r="J5" s="39"/>
      <c r="K5" s="39"/>
      <c r="L5" s="39"/>
      <c r="M5" s="39"/>
      <c r="N5" s="39"/>
      <c r="O5" s="43" t="s">
        <v>28</v>
      </c>
      <c r="P5" s="48" t="s">
        <v>29</v>
      </c>
      <c r="Q5" s="44" t="s">
        <v>30</v>
      </c>
    </row>
    <row r="6" spans="2:17" ht="16.5" thickBot="1" x14ac:dyDescent="0.3">
      <c r="B6" s="39"/>
      <c r="C6" s="39"/>
      <c r="D6" s="39"/>
      <c r="E6" s="83"/>
      <c r="F6" s="83"/>
      <c r="G6" s="39"/>
      <c r="H6" s="39"/>
      <c r="I6" s="39"/>
      <c r="J6" s="39"/>
      <c r="K6" s="39"/>
      <c r="L6" s="39"/>
      <c r="M6" s="39"/>
      <c r="N6" s="39"/>
      <c r="O6" s="36"/>
      <c r="P6" s="40"/>
      <c r="Q6" s="37"/>
    </row>
    <row r="7" spans="2:17" ht="59.25" customHeight="1" thickBot="1" x14ac:dyDescent="0.3">
      <c r="B7" s="42" t="s">
        <v>78</v>
      </c>
      <c r="C7" s="190" t="s">
        <v>178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2:17" x14ac:dyDescent="0.25">
      <c r="B8" s="41" t="s">
        <v>79</v>
      </c>
      <c r="C8" s="193" t="str">
        <f>Principal!C7</f>
        <v>&lt;nome responsáverl&gt;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</row>
    <row r="9" spans="2:17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</row>
    <row r="10" spans="2:17" ht="15.75" thickBot="1" x14ac:dyDescent="0.3">
      <c r="B10" s="38"/>
      <c r="C10" s="38"/>
      <c r="D10" s="38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2:17" ht="16.5" thickBot="1" x14ac:dyDescent="0.3">
      <c r="B11" s="177" t="s">
        <v>70</v>
      </c>
      <c r="C11" s="178"/>
      <c r="D11" s="178"/>
      <c r="E11" s="178"/>
      <c r="F11" s="178"/>
      <c r="G11" s="179"/>
      <c r="H11" s="19"/>
      <c r="I11" s="19"/>
      <c r="J11" s="12"/>
      <c r="K11" s="12"/>
      <c r="L11" s="12"/>
      <c r="M11" s="12"/>
      <c r="N11" s="12"/>
      <c r="O11" s="12"/>
      <c r="P11" s="12"/>
      <c r="Q11" s="12"/>
    </row>
    <row r="12" spans="2:17" ht="15.75" thickBot="1" x14ac:dyDescent="0.3">
      <c r="B12" s="2"/>
      <c r="C12" s="2"/>
      <c r="D12" s="2"/>
      <c r="E12" s="85"/>
      <c r="F12" s="85"/>
      <c r="G12" s="2"/>
      <c r="H12" s="2"/>
      <c r="I12" s="2"/>
      <c r="J12" s="12"/>
      <c r="K12" s="12"/>
      <c r="L12" s="12"/>
      <c r="M12" s="12"/>
      <c r="N12" s="12"/>
      <c r="O12" s="12"/>
      <c r="P12" s="12"/>
      <c r="Q12" s="12"/>
    </row>
    <row r="13" spans="2:17" ht="64.5" thickBot="1" x14ac:dyDescent="0.3">
      <c r="B13" s="20" t="s">
        <v>98</v>
      </c>
      <c r="C13" s="21" t="s">
        <v>71</v>
      </c>
      <c r="D13" s="22" t="s">
        <v>31</v>
      </c>
      <c r="E13" s="80" t="str">
        <f>Dados!C11</f>
        <v>Estimativa Esforço para completar - ETC (h) ((Esforço total/CPI)-AC)</v>
      </c>
      <c r="F13" s="81" t="str">
        <f>Dados!C33</f>
        <v>Esforço total planejado do projeto (h)</v>
      </c>
      <c r="G13" s="20" t="s">
        <v>72</v>
      </c>
      <c r="H13" s="2"/>
      <c r="I13" s="2"/>
      <c r="J13" s="12"/>
      <c r="K13" s="12"/>
      <c r="L13" s="12"/>
      <c r="M13" s="12"/>
      <c r="N13" s="12"/>
      <c r="O13" s="12"/>
      <c r="P13" s="12"/>
      <c r="Q13" s="12"/>
    </row>
    <row r="14" spans="2:17" ht="15.75" thickBot="1" x14ac:dyDescent="0.3">
      <c r="B14" s="23">
        <f>IF('Ind-1'!$B14&gt;1/1/1900,'Ind-1'!$B14,"")</f>
        <v>41387</v>
      </c>
      <c r="C14" s="24" t="str">
        <f>'Ind-1'!C14</f>
        <v>PLANEJAMENTO</v>
      </c>
      <c r="D14" s="45"/>
      <c r="E14" s="98" t="e">
        <f>Dados!E11</f>
        <v>#DIV/0!</v>
      </c>
      <c r="F14" s="98">
        <f>Dados!E33</f>
        <v>0</v>
      </c>
      <c r="G14" s="26" t="e">
        <f>E14/F14</f>
        <v>#DIV/0!</v>
      </c>
      <c r="H14" s="2"/>
      <c r="I14" s="2"/>
      <c r="J14" s="12"/>
      <c r="K14" s="12"/>
      <c r="L14" s="12"/>
      <c r="M14" s="12"/>
      <c r="N14" s="12"/>
      <c r="O14" s="12"/>
      <c r="P14" s="12"/>
      <c r="Q14" s="12"/>
    </row>
    <row r="15" spans="2:17" ht="15.75" thickBot="1" x14ac:dyDescent="0.3">
      <c r="B15" s="27">
        <f>IF('Ind-1'!$B15&gt;1/1/1900,'Ind-1'!$B15,"")</f>
        <v>41396</v>
      </c>
      <c r="C15" s="28" t="str">
        <f>'Ind-1'!C15</f>
        <v>CONSTRUÇÃO 1</v>
      </c>
      <c r="D15" s="46"/>
      <c r="E15" s="99" t="e">
        <f>Dados!G11</f>
        <v>#DIV/0!</v>
      </c>
      <c r="F15" s="99">
        <f>Dados!G33</f>
        <v>0</v>
      </c>
      <c r="G15" s="26" t="e">
        <f t="shared" ref="G15:G19" si="0">E15/F15</f>
        <v>#DIV/0!</v>
      </c>
      <c r="H15" s="2"/>
      <c r="I15" s="2"/>
      <c r="J15" s="12"/>
      <c r="K15" s="12"/>
      <c r="L15" s="12"/>
      <c r="M15" s="12"/>
      <c r="N15" s="12"/>
      <c r="O15" s="12"/>
      <c r="P15" s="12"/>
      <c r="Q15" s="12"/>
    </row>
    <row r="16" spans="2:17" ht="15.75" thickBot="1" x14ac:dyDescent="0.3">
      <c r="B16" s="27" t="str">
        <f>IF('Ind-1'!$B16&gt;1/1/1900,'Ind-1'!$B16,"")</f>
        <v/>
      </c>
      <c r="C16" s="28" t="str">
        <f>'Ind-1'!C16</f>
        <v>CONSTRUÇÃO 2</v>
      </c>
      <c r="D16" s="46"/>
      <c r="E16" s="99" t="e">
        <f>Dados!I11</f>
        <v>#DIV/0!</v>
      </c>
      <c r="F16" s="99">
        <f>Dados!I33</f>
        <v>0</v>
      </c>
      <c r="G16" s="26" t="e">
        <f t="shared" si="0"/>
        <v>#DIV/0!</v>
      </c>
      <c r="H16" s="2"/>
      <c r="I16" s="2"/>
      <c r="J16" s="12"/>
      <c r="K16" s="12"/>
      <c r="L16" s="12"/>
      <c r="M16" s="12"/>
      <c r="N16" s="12"/>
      <c r="O16" s="12"/>
      <c r="P16" s="12"/>
      <c r="Q16" s="12"/>
    </row>
    <row r="17" spans="2:17" ht="15.75" thickBot="1" x14ac:dyDescent="0.3">
      <c r="B17" s="27" t="str">
        <f>IF('Ind-1'!$B17&gt;1/1/1900,'Ind-1'!$B17,"")</f>
        <v/>
      </c>
      <c r="C17" s="28" t="e">
        <f>'Ind-1'!C17</f>
        <v>#REF!</v>
      </c>
      <c r="D17" s="46"/>
      <c r="E17" s="99" t="e">
        <f>Dados!#REF!</f>
        <v>#REF!</v>
      </c>
      <c r="F17" s="99" t="e">
        <f>Dados!#REF!</f>
        <v>#REF!</v>
      </c>
      <c r="G17" s="26" t="e">
        <f t="shared" si="0"/>
        <v>#REF!</v>
      </c>
      <c r="H17" s="2"/>
      <c r="I17" s="2"/>
      <c r="J17" s="12"/>
      <c r="K17" s="12"/>
      <c r="L17" s="12"/>
      <c r="M17" s="12"/>
      <c r="N17" s="12"/>
      <c r="O17" s="12"/>
      <c r="P17" s="12"/>
      <c r="Q17" s="12"/>
    </row>
    <row r="18" spans="2:17" ht="15.75" thickBot="1" x14ac:dyDescent="0.3">
      <c r="B18" s="27" t="str">
        <f>IF('Ind-1'!$B18&gt;1/1/1900,'Ind-1'!$B18,"")</f>
        <v/>
      </c>
      <c r="C18" s="28" t="e">
        <f>'Ind-1'!C18</f>
        <v>#REF!</v>
      </c>
      <c r="D18" s="46"/>
      <c r="E18" s="99" t="e">
        <f>Dados!#REF!</f>
        <v>#REF!</v>
      </c>
      <c r="F18" s="99" t="e">
        <f>Dados!#REF!</f>
        <v>#REF!</v>
      </c>
      <c r="G18" s="26" t="e">
        <f t="shared" si="0"/>
        <v>#REF!</v>
      </c>
      <c r="H18" s="2"/>
      <c r="I18" s="2"/>
      <c r="J18" s="12"/>
      <c r="K18" s="12"/>
      <c r="L18" s="12"/>
      <c r="M18" s="12"/>
      <c r="N18" s="12"/>
      <c r="O18" s="12"/>
      <c r="P18" s="12"/>
      <c r="Q18" s="12"/>
    </row>
    <row r="19" spans="2:17" x14ac:dyDescent="0.25">
      <c r="B19" s="27" t="str">
        <f>IF('Ind-1'!$B19&gt;1/1/1900,'Ind-1'!$B19,"")</f>
        <v/>
      </c>
      <c r="C19" s="28" t="str">
        <f>'Ind-1'!C19</f>
        <v>ENCERRAMENTO</v>
      </c>
      <c r="D19" s="46"/>
      <c r="E19" s="99">
        <f>Dados!K11</f>
        <v>0</v>
      </c>
      <c r="F19" s="99">
        <f>Dados!K33</f>
        <v>0</v>
      </c>
      <c r="G19" s="26" t="e">
        <f t="shared" si="0"/>
        <v>#DIV/0!</v>
      </c>
      <c r="H19" s="2"/>
      <c r="I19" s="2"/>
      <c r="J19" s="12"/>
      <c r="K19" s="12"/>
      <c r="L19" s="12"/>
      <c r="M19" s="12"/>
      <c r="N19" s="12"/>
      <c r="O19" s="12"/>
      <c r="P19" s="12"/>
      <c r="Q19" s="12"/>
    </row>
    <row r="20" spans="2:17" ht="15.75" thickBot="1" x14ac:dyDescent="0.3">
      <c r="B20" s="30"/>
      <c r="C20" s="31"/>
      <c r="D20" s="47"/>
      <c r="E20" s="88"/>
      <c r="F20" s="89"/>
      <c r="G20" s="34"/>
      <c r="H20" s="2"/>
      <c r="I20" s="2"/>
      <c r="J20" s="12"/>
      <c r="K20" s="12"/>
      <c r="L20" s="12"/>
      <c r="M20" s="12"/>
      <c r="N20" s="12"/>
      <c r="O20" s="12"/>
      <c r="P20" s="12"/>
      <c r="Q20" s="12"/>
    </row>
    <row r="21" spans="2:17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2:17" ht="15.75" thickBot="1" x14ac:dyDescent="0.3">
      <c r="B22" s="35"/>
      <c r="C22" s="35"/>
      <c r="D22" s="35"/>
      <c r="E22" s="90"/>
      <c r="F22" s="90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15.75" thickBot="1" x14ac:dyDescent="0.3">
      <c r="B23" s="181" t="s">
        <v>73</v>
      </c>
      <c r="C23" s="182"/>
      <c r="D23" s="182"/>
      <c r="E23" s="182"/>
      <c r="F23" s="182"/>
      <c r="G23" s="183"/>
      <c r="H23" s="35"/>
      <c r="I23" s="35"/>
      <c r="J23" s="12"/>
      <c r="K23" s="12"/>
      <c r="L23" s="12"/>
      <c r="M23" s="12"/>
      <c r="N23" s="12"/>
      <c r="O23" s="12"/>
      <c r="P23" s="12"/>
      <c r="Q23" s="12"/>
    </row>
    <row r="24" spans="2:17" ht="16.5" thickBot="1" x14ac:dyDescent="0.3">
      <c r="B24" s="184" t="s">
        <v>75</v>
      </c>
      <c r="C24" s="185"/>
      <c r="D24" s="186" t="s">
        <v>76</v>
      </c>
      <c r="E24" s="187"/>
      <c r="F24" s="188" t="s">
        <v>77</v>
      </c>
      <c r="G24" s="189"/>
      <c r="H24" s="35"/>
      <c r="I24" s="35"/>
      <c r="J24" s="12"/>
      <c r="K24" s="12"/>
      <c r="L24" s="12"/>
      <c r="M24" s="12"/>
      <c r="N24" s="12"/>
      <c r="O24" s="12"/>
      <c r="P24" s="12"/>
      <c r="Q24" s="12"/>
    </row>
    <row r="25" spans="2:17" ht="55.5" customHeight="1" x14ac:dyDescent="0.25">
      <c r="B25" s="172" t="s">
        <v>195</v>
      </c>
      <c r="C25" s="173"/>
      <c r="D25" s="172" t="s">
        <v>145</v>
      </c>
      <c r="E25" s="173"/>
      <c r="F25" s="172" t="s">
        <v>146</v>
      </c>
      <c r="G25" s="173"/>
      <c r="H25" s="35"/>
      <c r="I25" s="35"/>
      <c r="J25" s="12"/>
      <c r="K25" s="12"/>
      <c r="L25" s="12"/>
      <c r="M25" s="12"/>
      <c r="N25" s="12"/>
      <c r="O25" s="12"/>
      <c r="P25" s="12"/>
      <c r="Q25" s="12"/>
    </row>
    <row r="26" spans="2:17" ht="55.5" customHeight="1" thickBot="1" x14ac:dyDescent="0.3">
      <c r="B26" s="174"/>
      <c r="C26" s="175"/>
      <c r="D26" s="174"/>
      <c r="E26" s="175"/>
      <c r="F26" s="174"/>
      <c r="G26" s="175"/>
      <c r="H26" s="35"/>
      <c r="I26" s="35"/>
      <c r="J26" s="12"/>
      <c r="K26" s="12"/>
      <c r="L26" s="12"/>
      <c r="M26" s="12"/>
      <c r="N26" s="12"/>
      <c r="O26" s="12"/>
      <c r="P26" s="12"/>
      <c r="Q26" s="12"/>
    </row>
    <row r="27" spans="2:17" x14ac:dyDescent="0.25">
      <c r="B27" s="35"/>
      <c r="C27" s="35"/>
      <c r="D27" s="35"/>
      <c r="E27" s="90"/>
      <c r="F27" s="90"/>
      <c r="G27" s="35"/>
      <c r="H27" s="35"/>
      <c r="I27" s="35"/>
      <c r="J27" s="12"/>
      <c r="K27" s="12"/>
      <c r="L27" s="12"/>
      <c r="M27" s="12"/>
      <c r="N27" s="12"/>
      <c r="O27" s="12"/>
      <c r="P27" s="12"/>
      <c r="Q27" s="12"/>
    </row>
    <row r="28" spans="2:17" ht="15.75" thickBot="1" x14ac:dyDescent="0.3">
      <c r="B28" s="35"/>
      <c r="C28" s="35"/>
      <c r="D28" s="35"/>
      <c r="E28" s="90"/>
      <c r="F28" s="90"/>
      <c r="G28" s="35"/>
      <c r="H28" s="35"/>
      <c r="I28" s="35"/>
      <c r="J28" s="12"/>
      <c r="K28" s="12"/>
      <c r="L28" s="12"/>
      <c r="M28" s="12"/>
      <c r="N28" s="12"/>
      <c r="O28" s="12"/>
      <c r="P28" s="12"/>
      <c r="Q28" s="12"/>
    </row>
    <row r="29" spans="2:17" ht="15.75" thickBot="1" x14ac:dyDescent="0.3">
      <c r="B29" s="181" t="s">
        <v>74</v>
      </c>
      <c r="C29" s="182"/>
      <c r="D29" s="182"/>
      <c r="E29" s="182"/>
      <c r="F29" s="182"/>
      <c r="G29" s="182"/>
      <c r="H29" s="182"/>
      <c r="I29" s="182"/>
      <c r="J29" s="183"/>
      <c r="K29" s="12"/>
      <c r="L29" s="12"/>
      <c r="M29" s="12"/>
      <c r="N29" s="12"/>
      <c r="O29" s="12"/>
      <c r="P29" s="12"/>
      <c r="Q29" s="12"/>
    </row>
    <row r="30" spans="2:17" x14ac:dyDescent="0.25">
      <c r="B30" s="163"/>
      <c r="C30" s="164"/>
      <c r="D30" s="164"/>
      <c r="E30" s="164"/>
      <c r="F30" s="164"/>
      <c r="G30" s="164"/>
      <c r="H30" s="164"/>
      <c r="I30" s="164"/>
      <c r="J30" s="165"/>
      <c r="K30" s="12"/>
      <c r="L30" s="12"/>
      <c r="M30" s="12"/>
      <c r="N30" s="12"/>
      <c r="O30" s="12"/>
      <c r="P30" s="12"/>
      <c r="Q30" s="12"/>
    </row>
    <row r="31" spans="2:17" x14ac:dyDescent="0.25">
      <c r="B31" s="166"/>
      <c r="C31" s="167"/>
      <c r="D31" s="167"/>
      <c r="E31" s="167"/>
      <c r="F31" s="167"/>
      <c r="G31" s="167"/>
      <c r="H31" s="167"/>
      <c r="I31" s="167"/>
      <c r="J31" s="168"/>
      <c r="K31" s="2"/>
      <c r="L31" s="2"/>
      <c r="M31" s="2"/>
      <c r="N31" s="2"/>
      <c r="O31" s="2"/>
      <c r="P31" s="2"/>
      <c r="Q31" s="2"/>
    </row>
    <row r="32" spans="2:17" x14ac:dyDescent="0.25">
      <c r="B32" s="166"/>
      <c r="C32" s="167"/>
      <c r="D32" s="167"/>
      <c r="E32" s="167"/>
      <c r="F32" s="167"/>
      <c r="G32" s="167"/>
      <c r="H32" s="167"/>
      <c r="I32" s="167"/>
      <c r="J32" s="168"/>
      <c r="K32" s="2"/>
      <c r="L32" s="2"/>
      <c r="M32" s="2"/>
      <c r="N32" s="2"/>
      <c r="O32" s="2"/>
      <c r="P32" s="2"/>
      <c r="Q32" s="2"/>
    </row>
    <row r="33" spans="2:17" x14ac:dyDescent="0.25">
      <c r="B33" s="166"/>
      <c r="C33" s="167"/>
      <c r="D33" s="167"/>
      <c r="E33" s="167"/>
      <c r="F33" s="167"/>
      <c r="G33" s="167"/>
      <c r="H33" s="167"/>
      <c r="I33" s="167"/>
      <c r="J33" s="168"/>
      <c r="K33" s="2"/>
      <c r="L33" s="2"/>
      <c r="M33" s="2"/>
      <c r="N33" s="2"/>
      <c r="O33" s="2"/>
      <c r="P33" s="2"/>
      <c r="Q33" s="2"/>
    </row>
    <row r="34" spans="2:17" x14ac:dyDescent="0.25">
      <c r="B34" s="166"/>
      <c r="C34" s="167"/>
      <c r="D34" s="167"/>
      <c r="E34" s="167"/>
      <c r="F34" s="167"/>
      <c r="G34" s="167"/>
      <c r="H34" s="167"/>
      <c r="I34" s="167"/>
      <c r="J34" s="168"/>
      <c r="K34" s="2"/>
      <c r="L34" s="2"/>
      <c r="M34" s="2"/>
      <c r="N34" s="2"/>
      <c r="O34" s="2"/>
      <c r="P34" s="2"/>
      <c r="Q34" s="2"/>
    </row>
    <row r="35" spans="2:17" x14ac:dyDescent="0.25">
      <c r="B35" s="166"/>
      <c r="C35" s="167"/>
      <c r="D35" s="167"/>
      <c r="E35" s="167"/>
      <c r="F35" s="167"/>
      <c r="G35" s="167"/>
      <c r="H35" s="167"/>
      <c r="I35" s="167"/>
      <c r="J35" s="168"/>
      <c r="K35" s="2"/>
      <c r="L35" s="2"/>
      <c r="M35" s="2"/>
      <c r="N35" s="2"/>
      <c r="O35" s="2"/>
      <c r="P35" s="2"/>
      <c r="Q35" s="2"/>
    </row>
    <row r="36" spans="2:17" ht="15.75" thickBot="1" x14ac:dyDescent="0.3">
      <c r="B36" s="169"/>
      <c r="C36" s="170"/>
      <c r="D36" s="170"/>
      <c r="E36" s="170"/>
      <c r="F36" s="170"/>
      <c r="G36" s="170"/>
      <c r="H36" s="170"/>
      <c r="I36" s="170"/>
      <c r="J36" s="171"/>
      <c r="K36" s="2"/>
      <c r="L36" s="2"/>
      <c r="M36" s="2"/>
      <c r="N36" s="2"/>
      <c r="O36" s="2"/>
      <c r="P36" s="2"/>
      <c r="Q36" s="2"/>
    </row>
    <row r="37" spans="2:17" x14ac:dyDescent="0.25">
      <c r="B37" s="35"/>
      <c r="C37" s="35"/>
      <c r="D37" s="35"/>
      <c r="E37" s="90"/>
      <c r="F37" s="90"/>
      <c r="G37" s="35"/>
      <c r="H37" s="35"/>
      <c r="I37" s="35"/>
      <c r="J37" s="2"/>
      <c r="K37" s="2"/>
      <c r="L37" s="2"/>
      <c r="M37" s="2"/>
      <c r="N37" s="2"/>
      <c r="O37" s="2"/>
      <c r="P37" s="2"/>
      <c r="Q37" s="2"/>
    </row>
    <row r="38" spans="2:17" x14ac:dyDescent="0.25">
      <c r="B38" s="35"/>
      <c r="C38" s="35"/>
      <c r="D38" s="35"/>
      <c r="E38" s="90"/>
      <c r="F38" s="90"/>
      <c r="G38" s="35"/>
      <c r="H38" s="35"/>
      <c r="I38" s="35"/>
      <c r="J38" s="2"/>
      <c r="K38" s="2"/>
      <c r="L38" s="2"/>
      <c r="M38" s="2"/>
      <c r="N38" s="2"/>
      <c r="O38" s="2"/>
      <c r="P38" s="2"/>
      <c r="Q38" s="2"/>
    </row>
  </sheetData>
  <mergeCells count="16">
    <mergeCell ref="B11:G11"/>
    <mergeCell ref="B4:E4"/>
    <mergeCell ref="F4:Q4"/>
    <mergeCell ref="C7:Q7"/>
    <mergeCell ref="C8:Q8"/>
    <mergeCell ref="B9:Q9"/>
    <mergeCell ref="B29:J29"/>
    <mergeCell ref="B30:J36"/>
    <mergeCell ref="B21:Q21"/>
    <mergeCell ref="B23:G23"/>
    <mergeCell ref="B24:C24"/>
    <mergeCell ref="D24:E24"/>
    <mergeCell ref="F24:G24"/>
    <mergeCell ref="B25:C26"/>
    <mergeCell ref="D25:E26"/>
    <mergeCell ref="F25:G26"/>
  </mergeCells>
  <conditionalFormatting sqref="G14:G20">
    <cfRule type="cellIs" dxfId="27" priority="1" operator="between">
      <formula>0.9</formula>
      <formula>1.1</formula>
    </cfRule>
    <cfRule type="cellIs" dxfId="26" priority="2" operator="between">
      <formula>0.8</formula>
      <formula>1.2</formula>
    </cfRule>
    <cfRule type="cellIs" dxfId="25" priority="3" operator="greaterThan">
      <formula>1.2</formula>
    </cfRule>
    <cfRule type="cellIs" dxfId="24" priority="4" operator="lessThan">
      <formula>0.8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38"/>
  <sheetViews>
    <sheetView topLeftCell="B16" workbookViewId="0">
      <selection activeCell="B30" sqref="B30:J36"/>
    </sheetView>
  </sheetViews>
  <sheetFormatPr defaultColWidth="8.85546875" defaultRowHeight="15" x14ac:dyDescent="0.25"/>
  <cols>
    <col min="2" max="2" width="15.140625" customWidth="1"/>
    <col min="3" max="3" width="13.42578125" customWidth="1"/>
    <col min="4" max="4" width="11.85546875" customWidth="1"/>
    <col min="5" max="6" width="16.28515625" style="82" customWidth="1"/>
    <col min="7" max="7" width="10.28515625" customWidth="1"/>
  </cols>
  <sheetData>
    <row r="3" spans="2:17" ht="15.75" thickBot="1" x14ac:dyDescent="0.3"/>
    <row r="4" spans="2:17" ht="21.75" thickBot="1" x14ac:dyDescent="0.3">
      <c r="B4" s="196" t="str">
        <f>Principal!C6</f>
        <v>&lt;nome do projeto&gt;</v>
      </c>
      <c r="C4" s="197"/>
      <c r="D4" s="197"/>
      <c r="E4" s="198"/>
      <c r="F4" s="199" t="str">
        <f>Principal!C15</f>
        <v>Quantidade de mudanças em requisitos/Quantidade de requisitos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2:17" ht="16.5" thickBot="1" x14ac:dyDescent="0.3">
      <c r="B5" s="39"/>
      <c r="C5" s="39"/>
      <c r="D5" s="39"/>
      <c r="E5" s="83"/>
      <c r="F5" s="83"/>
      <c r="G5" s="39"/>
      <c r="H5" s="39"/>
      <c r="I5" s="39"/>
      <c r="J5" s="39"/>
      <c r="K5" s="39"/>
      <c r="L5" s="39"/>
      <c r="M5" s="39"/>
      <c r="N5" s="39"/>
      <c r="O5" s="43" t="s">
        <v>28</v>
      </c>
      <c r="P5" s="48" t="s">
        <v>29</v>
      </c>
      <c r="Q5" s="44" t="s">
        <v>30</v>
      </c>
    </row>
    <row r="6" spans="2:17" ht="16.5" thickBot="1" x14ac:dyDescent="0.3">
      <c r="B6" s="39"/>
      <c r="C6" s="39"/>
      <c r="D6" s="39"/>
      <c r="E6" s="83"/>
      <c r="F6" s="83"/>
      <c r="G6" s="39"/>
      <c r="H6" s="39"/>
      <c r="I6" s="39"/>
      <c r="J6" s="39"/>
      <c r="K6" s="39"/>
      <c r="L6" s="39"/>
      <c r="M6" s="39"/>
      <c r="N6" s="39"/>
      <c r="O6" s="36"/>
      <c r="P6" s="40"/>
      <c r="Q6" s="37"/>
    </row>
    <row r="7" spans="2:17" ht="61.5" customHeight="1" thickBot="1" x14ac:dyDescent="0.3">
      <c r="B7" s="42" t="s">
        <v>78</v>
      </c>
      <c r="C7" s="190" t="s">
        <v>179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2:17" x14ac:dyDescent="0.25">
      <c r="B8" s="41" t="s">
        <v>79</v>
      </c>
      <c r="C8" s="193" t="str">
        <f>Principal!C7</f>
        <v>&lt;nome responsáverl&gt;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</row>
    <row r="9" spans="2:17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</row>
    <row r="10" spans="2:17" ht="15.75" thickBot="1" x14ac:dyDescent="0.3">
      <c r="B10" s="38"/>
      <c r="C10" s="38"/>
      <c r="D10" s="38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2:17" ht="16.5" thickBot="1" x14ac:dyDescent="0.3">
      <c r="B11" s="177" t="s">
        <v>70</v>
      </c>
      <c r="C11" s="178"/>
      <c r="D11" s="178"/>
      <c r="E11" s="178"/>
      <c r="F11" s="178"/>
      <c r="G11" s="179"/>
      <c r="H11" s="19"/>
      <c r="I11" s="19"/>
      <c r="J11" s="12"/>
      <c r="K11" s="12"/>
      <c r="L11" s="12"/>
      <c r="M11" s="12"/>
      <c r="N11" s="12"/>
      <c r="O11" s="12"/>
      <c r="P11" s="12"/>
      <c r="Q11" s="12"/>
    </row>
    <row r="12" spans="2:17" ht="15.75" thickBot="1" x14ac:dyDescent="0.3">
      <c r="B12" s="2"/>
      <c r="C12" s="2"/>
      <c r="D12" s="2"/>
      <c r="E12" s="85"/>
      <c r="F12" s="85"/>
      <c r="G12" s="2"/>
      <c r="H12" s="2"/>
      <c r="I12" s="2"/>
      <c r="J12" s="12"/>
      <c r="K12" s="12"/>
      <c r="L12" s="12"/>
      <c r="M12" s="12"/>
      <c r="N12" s="12"/>
      <c r="O12" s="12"/>
      <c r="P12" s="12"/>
      <c r="Q12" s="12"/>
    </row>
    <row r="13" spans="2:17" ht="40.5" customHeight="1" thickBot="1" x14ac:dyDescent="0.3">
      <c r="B13" s="20" t="s">
        <v>98</v>
      </c>
      <c r="C13" s="21" t="s">
        <v>71</v>
      </c>
      <c r="D13" s="22" t="s">
        <v>31</v>
      </c>
      <c r="E13" s="80" t="str">
        <f>Dados!C16</f>
        <v>Número de mudanças do projeto (unid)</v>
      </c>
      <c r="F13" s="81" t="str">
        <f>Dados!C17</f>
        <v>Número de requisitos do projeto (unid)</v>
      </c>
      <c r="G13" s="20" t="s">
        <v>72</v>
      </c>
      <c r="H13" s="2"/>
      <c r="I13" s="2"/>
      <c r="J13" s="12"/>
      <c r="K13" s="12"/>
      <c r="L13" s="12"/>
      <c r="M13" s="12"/>
      <c r="N13" s="12"/>
      <c r="O13" s="12"/>
      <c r="P13" s="12"/>
      <c r="Q13" s="12"/>
    </row>
    <row r="14" spans="2:17" ht="15.75" thickBot="1" x14ac:dyDescent="0.3">
      <c r="B14" s="23">
        <f>IF('Ind-1'!$B14&gt;1/1/1900,'Ind-1'!$B14,"")</f>
        <v>41387</v>
      </c>
      <c r="C14" s="24" t="str">
        <f>'Ind-1'!C14</f>
        <v>PLANEJAMENTO</v>
      </c>
      <c r="D14" s="45"/>
      <c r="E14" s="86">
        <f>Dados!E16</f>
        <v>0</v>
      </c>
      <c r="F14" s="86">
        <f>Dados!E17</f>
        <v>0</v>
      </c>
      <c r="G14" s="26" t="e">
        <f>E14/F14</f>
        <v>#DIV/0!</v>
      </c>
      <c r="H14" s="2"/>
      <c r="I14" s="2"/>
      <c r="J14" s="12"/>
      <c r="K14" s="12"/>
      <c r="L14" s="12"/>
      <c r="M14" s="12"/>
      <c r="N14" s="12"/>
      <c r="O14" s="12"/>
      <c r="P14" s="12"/>
      <c r="Q14" s="12"/>
    </row>
    <row r="15" spans="2:17" ht="15.75" thickBot="1" x14ac:dyDescent="0.3">
      <c r="B15" s="27">
        <f>IF('Ind-1'!$B15&gt;1/1/1900,'Ind-1'!$B15,"")</f>
        <v>41396</v>
      </c>
      <c r="C15" s="28" t="str">
        <f>'Ind-1'!C15</f>
        <v>CONSTRUÇÃO 1</v>
      </c>
      <c r="D15" s="46"/>
      <c r="E15" s="87">
        <f>Dados!G16</f>
        <v>0</v>
      </c>
      <c r="F15" s="87">
        <f>Dados!G17</f>
        <v>0</v>
      </c>
      <c r="G15" s="26" t="e">
        <f t="shared" ref="G15:G19" si="0">E15/F15</f>
        <v>#DIV/0!</v>
      </c>
      <c r="H15" s="2"/>
      <c r="I15" s="2"/>
      <c r="J15" s="12"/>
      <c r="K15" s="12"/>
      <c r="L15" s="12"/>
      <c r="M15" s="12"/>
      <c r="N15" s="12"/>
      <c r="O15" s="12"/>
      <c r="P15" s="12"/>
      <c r="Q15" s="12"/>
    </row>
    <row r="16" spans="2:17" ht="15.75" thickBot="1" x14ac:dyDescent="0.3">
      <c r="B16" s="27" t="str">
        <f>IF('Ind-1'!$B16&gt;1/1/1900,'Ind-1'!$B16,"")</f>
        <v/>
      </c>
      <c r="C16" s="28" t="str">
        <f>'Ind-1'!C16</f>
        <v>CONSTRUÇÃO 2</v>
      </c>
      <c r="D16" s="46"/>
      <c r="E16" s="87">
        <f>Dados!I16</f>
        <v>0</v>
      </c>
      <c r="F16" s="87">
        <f>Dados!I17</f>
        <v>0</v>
      </c>
      <c r="G16" s="26" t="e">
        <f t="shared" si="0"/>
        <v>#DIV/0!</v>
      </c>
      <c r="H16" s="2"/>
      <c r="I16" s="2"/>
      <c r="J16" s="12"/>
      <c r="K16" s="12"/>
      <c r="L16" s="12"/>
      <c r="M16" s="12"/>
      <c r="N16" s="12"/>
      <c r="O16" s="12"/>
      <c r="P16" s="12"/>
      <c r="Q16" s="12"/>
    </row>
    <row r="17" spans="2:17" ht="15.75" thickBot="1" x14ac:dyDescent="0.3">
      <c r="B17" s="27" t="str">
        <f>IF('Ind-1'!$B17&gt;1/1/1900,'Ind-1'!$B17,"")</f>
        <v/>
      </c>
      <c r="C17" s="28" t="e">
        <f>'Ind-1'!C17</f>
        <v>#REF!</v>
      </c>
      <c r="D17" s="46"/>
      <c r="E17" s="87" t="e">
        <f>Dados!#REF!</f>
        <v>#REF!</v>
      </c>
      <c r="F17" s="87" t="e">
        <f>Dados!#REF!</f>
        <v>#REF!</v>
      </c>
      <c r="G17" s="26" t="e">
        <f t="shared" si="0"/>
        <v>#REF!</v>
      </c>
      <c r="H17" s="2"/>
      <c r="I17" s="2"/>
      <c r="J17" s="12"/>
      <c r="K17" s="12"/>
      <c r="L17" s="12"/>
      <c r="M17" s="12"/>
      <c r="N17" s="12"/>
      <c r="O17" s="12"/>
      <c r="P17" s="12"/>
      <c r="Q17" s="12"/>
    </row>
    <row r="18" spans="2:17" ht="15.75" thickBot="1" x14ac:dyDescent="0.3">
      <c r="B18" s="27" t="str">
        <f>IF('Ind-1'!$B18&gt;1/1/1900,'Ind-1'!$B18,"")</f>
        <v/>
      </c>
      <c r="C18" s="28" t="e">
        <f>'Ind-1'!C18</f>
        <v>#REF!</v>
      </c>
      <c r="D18" s="46"/>
      <c r="E18" s="87" t="e">
        <f>Dados!#REF!</f>
        <v>#REF!</v>
      </c>
      <c r="F18" s="87" t="e">
        <f>Dados!#REF!</f>
        <v>#REF!</v>
      </c>
      <c r="G18" s="26" t="e">
        <f t="shared" si="0"/>
        <v>#REF!</v>
      </c>
      <c r="H18" s="2"/>
      <c r="I18" s="2"/>
      <c r="J18" s="12"/>
      <c r="K18" s="12"/>
      <c r="L18" s="12"/>
      <c r="M18" s="12"/>
      <c r="N18" s="12"/>
      <c r="O18" s="12"/>
      <c r="P18" s="12"/>
      <c r="Q18" s="12"/>
    </row>
    <row r="19" spans="2:17" x14ac:dyDescent="0.25">
      <c r="B19" s="27" t="str">
        <f>IF('Ind-1'!$B19&gt;1/1/1900,'Ind-1'!$B19,"")</f>
        <v/>
      </c>
      <c r="C19" s="28" t="str">
        <f>'Ind-1'!C19</f>
        <v>ENCERRAMENTO</v>
      </c>
      <c r="D19" s="46"/>
      <c r="E19" s="87">
        <f>Dados!K16</f>
        <v>0</v>
      </c>
      <c r="F19" s="87">
        <f>Dados!K17</f>
        <v>0</v>
      </c>
      <c r="G19" s="26" t="e">
        <f t="shared" si="0"/>
        <v>#DIV/0!</v>
      </c>
      <c r="H19" s="2"/>
      <c r="I19" s="2"/>
      <c r="J19" s="12"/>
      <c r="K19" s="12"/>
      <c r="L19" s="12"/>
      <c r="M19" s="12"/>
      <c r="N19" s="12"/>
      <c r="O19" s="12"/>
      <c r="P19" s="12"/>
      <c r="Q19" s="12"/>
    </row>
    <row r="20" spans="2:17" ht="15.75" thickBot="1" x14ac:dyDescent="0.3">
      <c r="B20" s="30"/>
      <c r="C20" s="31"/>
      <c r="D20" s="47"/>
      <c r="E20" s="88"/>
      <c r="F20" s="89"/>
      <c r="G20" s="34"/>
      <c r="H20" s="2"/>
      <c r="I20" s="2"/>
      <c r="J20" s="12"/>
      <c r="K20" s="12"/>
      <c r="L20" s="12"/>
      <c r="M20" s="12"/>
      <c r="N20" s="12"/>
      <c r="O20" s="12"/>
      <c r="P20" s="12"/>
      <c r="Q20" s="12"/>
    </row>
    <row r="21" spans="2:17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2:17" ht="15.75" thickBot="1" x14ac:dyDescent="0.3">
      <c r="B22" s="35"/>
      <c r="C22" s="35"/>
      <c r="D22" s="35"/>
      <c r="E22" s="90"/>
      <c r="F22" s="90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15.75" thickBot="1" x14ac:dyDescent="0.3">
      <c r="B23" s="181" t="s">
        <v>73</v>
      </c>
      <c r="C23" s="182"/>
      <c r="D23" s="182"/>
      <c r="E23" s="182"/>
      <c r="F23" s="182"/>
      <c r="G23" s="183"/>
      <c r="H23" s="35"/>
      <c r="I23" s="35"/>
      <c r="J23" s="12"/>
      <c r="K23" s="12"/>
      <c r="L23" s="12"/>
      <c r="M23" s="12"/>
      <c r="N23" s="12"/>
      <c r="O23" s="12"/>
      <c r="P23" s="12"/>
      <c r="Q23" s="12"/>
    </row>
    <row r="24" spans="2:17" ht="16.5" thickBot="1" x14ac:dyDescent="0.3">
      <c r="B24" s="184" t="s">
        <v>75</v>
      </c>
      <c r="C24" s="185"/>
      <c r="D24" s="186" t="s">
        <v>76</v>
      </c>
      <c r="E24" s="187"/>
      <c r="F24" s="188" t="s">
        <v>77</v>
      </c>
      <c r="G24" s="189"/>
      <c r="H24" s="35"/>
      <c r="I24" s="35"/>
      <c r="J24" s="12"/>
      <c r="K24" s="12"/>
      <c r="L24" s="12"/>
      <c r="M24" s="12"/>
      <c r="N24" s="12"/>
      <c r="O24" s="12"/>
      <c r="P24" s="12"/>
      <c r="Q24" s="12"/>
    </row>
    <row r="25" spans="2:17" ht="44.25" customHeight="1" x14ac:dyDescent="0.25">
      <c r="B25" s="206" t="s">
        <v>231</v>
      </c>
      <c r="C25" s="207"/>
      <c r="D25" s="206" t="s">
        <v>229</v>
      </c>
      <c r="E25" s="207"/>
      <c r="F25" s="206" t="s">
        <v>230</v>
      </c>
      <c r="G25" s="207"/>
      <c r="H25" s="35"/>
      <c r="I25" s="35"/>
      <c r="J25" s="12"/>
      <c r="K25" s="12"/>
      <c r="L25" s="12"/>
      <c r="M25" s="12"/>
      <c r="N25" s="12"/>
      <c r="O25" s="12"/>
      <c r="P25" s="12"/>
      <c r="Q25" s="12"/>
    </row>
    <row r="26" spans="2:17" ht="44.25" customHeight="1" thickBot="1" x14ac:dyDescent="0.3">
      <c r="B26" s="208"/>
      <c r="C26" s="209"/>
      <c r="D26" s="208"/>
      <c r="E26" s="209"/>
      <c r="F26" s="208"/>
      <c r="G26" s="209"/>
      <c r="H26" s="35"/>
      <c r="I26" s="35"/>
      <c r="J26" s="12"/>
      <c r="K26" s="12"/>
      <c r="L26" s="12"/>
      <c r="M26" s="12"/>
      <c r="N26" s="12"/>
      <c r="O26" s="12"/>
      <c r="P26" s="12"/>
      <c r="Q26" s="12"/>
    </row>
    <row r="27" spans="2:17" x14ac:dyDescent="0.25">
      <c r="B27" s="35"/>
      <c r="C27" s="35"/>
      <c r="D27" s="35"/>
      <c r="E27" s="90"/>
      <c r="F27" s="90"/>
      <c r="G27" s="35"/>
      <c r="H27" s="35"/>
      <c r="I27" s="35"/>
      <c r="J27" s="12"/>
      <c r="K27" s="12"/>
      <c r="L27" s="12"/>
      <c r="M27" s="12"/>
      <c r="N27" s="12"/>
      <c r="O27" s="12"/>
      <c r="P27" s="12"/>
      <c r="Q27" s="12"/>
    </row>
    <row r="28" spans="2:17" ht="15.75" thickBot="1" x14ac:dyDescent="0.3">
      <c r="B28" s="35"/>
      <c r="C28" s="35"/>
      <c r="D28" s="35"/>
      <c r="E28" s="90"/>
      <c r="F28" s="90"/>
      <c r="G28" s="35"/>
      <c r="H28" s="35"/>
      <c r="I28" s="35"/>
      <c r="J28" s="12"/>
      <c r="K28" s="12"/>
      <c r="L28" s="12"/>
      <c r="M28" s="12"/>
      <c r="N28" s="12"/>
      <c r="O28" s="12"/>
      <c r="P28" s="12"/>
      <c r="Q28" s="12"/>
    </row>
    <row r="29" spans="2:17" ht="15.75" thickBot="1" x14ac:dyDescent="0.3">
      <c r="B29" s="181" t="s">
        <v>74</v>
      </c>
      <c r="C29" s="182"/>
      <c r="D29" s="182"/>
      <c r="E29" s="182"/>
      <c r="F29" s="182"/>
      <c r="G29" s="182"/>
      <c r="H29" s="182"/>
      <c r="I29" s="182"/>
      <c r="J29" s="183"/>
      <c r="K29" s="12"/>
      <c r="L29" s="12"/>
      <c r="M29" s="12"/>
      <c r="N29" s="12"/>
      <c r="O29" s="12"/>
      <c r="P29" s="12"/>
      <c r="Q29" s="12"/>
    </row>
    <row r="30" spans="2:17" x14ac:dyDescent="0.25">
      <c r="B30" s="163"/>
      <c r="C30" s="164"/>
      <c r="D30" s="164"/>
      <c r="E30" s="164"/>
      <c r="F30" s="164"/>
      <c r="G30" s="164"/>
      <c r="H30" s="164"/>
      <c r="I30" s="164"/>
      <c r="J30" s="165"/>
      <c r="K30" s="12"/>
      <c r="L30" s="12"/>
      <c r="M30" s="12"/>
      <c r="N30" s="12"/>
      <c r="O30" s="12"/>
      <c r="P30" s="12"/>
      <c r="Q30" s="12"/>
    </row>
    <row r="31" spans="2:17" x14ac:dyDescent="0.25">
      <c r="B31" s="166"/>
      <c r="C31" s="167"/>
      <c r="D31" s="167"/>
      <c r="E31" s="167"/>
      <c r="F31" s="167"/>
      <c r="G31" s="167"/>
      <c r="H31" s="167"/>
      <c r="I31" s="167"/>
      <c r="J31" s="168"/>
      <c r="K31" s="2"/>
      <c r="L31" s="2"/>
      <c r="M31" s="2"/>
      <c r="N31" s="2"/>
      <c r="O31" s="2"/>
      <c r="P31" s="2"/>
      <c r="Q31" s="2"/>
    </row>
    <row r="32" spans="2:17" x14ac:dyDescent="0.25">
      <c r="B32" s="166"/>
      <c r="C32" s="167"/>
      <c r="D32" s="167"/>
      <c r="E32" s="167"/>
      <c r="F32" s="167"/>
      <c r="G32" s="167"/>
      <c r="H32" s="167"/>
      <c r="I32" s="167"/>
      <c r="J32" s="168"/>
      <c r="K32" s="2"/>
      <c r="L32" s="2"/>
      <c r="M32" s="2"/>
      <c r="N32" s="2"/>
      <c r="O32" s="2"/>
      <c r="P32" s="2"/>
      <c r="Q32" s="2"/>
    </row>
    <row r="33" spans="2:17" x14ac:dyDescent="0.25">
      <c r="B33" s="166"/>
      <c r="C33" s="167"/>
      <c r="D33" s="167"/>
      <c r="E33" s="167"/>
      <c r="F33" s="167"/>
      <c r="G33" s="167"/>
      <c r="H33" s="167"/>
      <c r="I33" s="167"/>
      <c r="J33" s="168"/>
      <c r="K33" s="2"/>
      <c r="L33" s="2"/>
      <c r="M33" s="2"/>
      <c r="N33" s="2"/>
      <c r="O33" s="2"/>
      <c r="P33" s="2"/>
      <c r="Q33" s="2"/>
    </row>
    <row r="34" spans="2:17" x14ac:dyDescent="0.25">
      <c r="B34" s="166"/>
      <c r="C34" s="167"/>
      <c r="D34" s="167"/>
      <c r="E34" s="167"/>
      <c r="F34" s="167"/>
      <c r="G34" s="167"/>
      <c r="H34" s="167"/>
      <c r="I34" s="167"/>
      <c r="J34" s="168"/>
      <c r="K34" s="2"/>
      <c r="L34" s="2"/>
      <c r="M34" s="2"/>
      <c r="N34" s="2"/>
      <c r="O34" s="2"/>
      <c r="P34" s="2"/>
      <c r="Q34" s="2"/>
    </row>
    <row r="35" spans="2:17" x14ac:dyDescent="0.25">
      <c r="B35" s="166"/>
      <c r="C35" s="167"/>
      <c r="D35" s="167"/>
      <c r="E35" s="167"/>
      <c r="F35" s="167"/>
      <c r="G35" s="167"/>
      <c r="H35" s="167"/>
      <c r="I35" s="167"/>
      <c r="J35" s="168"/>
      <c r="K35" s="2"/>
      <c r="L35" s="2"/>
      <c r="M35" s="2"/>
      <c r="N35" s="2"/>
      <c r="O35" s="2"/>
      <c r="P35" s="2"/>
      <c r="Q35" s="2"/>
    </row>
    <row r="36" spans="2:17" ht="15.75" thickBot="1" x14ac:dyDescent="0.3">
      <c r="B36" s="169"/>
      <c r="C36" s="170"/>
      <c r="D36" s="170"/>
      <c r="E36" s="170"/>
      <c r="F36" s="170"/>
      <c r="G36" s="170"/>
      <c r="H36" s="170"/>
      <c r="I36" s="170"/>
      <c r="J36" s="171"/>
      <c r="K36" s="2"/>
      <c r="L36" s="2"/>
      <c r="M36" s="2"/>
      <c r="N36" s="2"/>
      <c r="O36" s="2"/>
      <c r="P36" s="2"/>
      <c r="Q36" s="2"/>
    </row>
    <row r="37" spans="2:17" x14ac:dyDescent="0.25">
      <c r="B37" s="35"/>
      <c r="C37" s="35"/>
      <c r="D37" s="35"/>
      <c r="E37" s="90"/>
      <c r="F37" s="90"/>
      <c r="G37" s="35"/>
      <c r="H37" s="35"/>
      <c r="I37" s="35"/>
      <c r="J37" s="2"/>
      <c r="K37" s="2"/>
      <c r="L37" s="2"/>
      <c r="M37" s="2"/>
      <c r="N37" s="2"/>
      <c r="O37" s="2"/>
      <c r="P37" s="2"/>
      <c r="Q37" s="2"/>
    </row>
    <row r="38" spans="2:17" x14ac:dyDescent="0.25">
      <c r="B38" s="35"/>
      <c r="C38" s="35"/>
      <c r="D38" s="35"/>
      <c r="E38" s="90"/>
      <c r="F38" s="90"/>
      <c r="G38" s="35"/>
      <c r="H38" s="35"/>
      <c r="I38" s="35"/>
      <c r="J38" s="2"/>
      <c r="K38" s="2"/>
      <c r="L38" s="2"/>
      <c r="M38" s="2"/>
      <c r="N38" s="2"/>
      <c r="O38" s="2"/>
      <c r="P38" s="2"/>
      <c r="Q38" s="2"/>
    </row>
  </sheetData>
  <mergeCells count="16">
    <mergeCell ref="B11:G11"/>
    <mergeCell ref="B4:E4"/>
    <mergeCell ref="F4:Q4"/>
    <mergeCell ref="C7:Q7"/>
    <mergeCell ref="C8:Q8"/>
    <mergeCell ref="B9:Q9"/>
    <mergeCell ref="B29:J29"/>
    <mergeCell ref="B30:J36"/>
    <mergeCell ref="B21:Q21"/>
    <mergeCell ref="B23:G23"/>
    <mergeCell ref="B24:C24"/>
    <mergeCell ref="D24:E24"/>
    <mergeCell ref="F24:G24"/>
    <mergeCell ref="B25:C26"/>
    <mergeCell ref="D25:E26"/>
    <mergeCell ref="F25:G26"/>
  </mergeCells>
  <conditionalFormatting sqref="G14:G20">
    <cfRule type="cellIs" dxfId="23" priority="1" operator="greaterThan">
      <formula>0.15</formula>
    </cfRule>
    <cfRule type="cellIs" dxfId="22" priority="2" operator="between">
      <formula>0.11</formula>
      <formula>0.15</formula>
    </cfRule>
    <cfRule type="cellIs" dxfId="21" priority="3" operator="lessThanOrEqual">
      <formula>0.1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38"/>
  <sheetViews>
    <sheetView topLeftCell="A29" workbookViewId="0">
      <selection activeCell="B30" sqref="B30:J36"/>
    </sheetView>
  </sheetViews>
  <sheetFormatPr defaultColWidth="8.85546875" defaultRowHeight="15" x14ac:dyDescent="0.25"/>
  <cols>
    <col min="2" max="2" width="15.140625" customWidth="1"/>
    <col min="3" max="3" width="12" customWidth="1"/>
    <col min="4" max="4" width="12.140625" customWidth="1"/>
    <col min="5" max="6" width="16.42578125" style="82" customWidth="1"/>
    <col min="7" max="7" width="11" customWidth="1"/>
  </cols>
  <sheetData>
    <row r="3" spans="2:17" ht="15.75" thickBot="1" x14ac:dyDescent="0.3"/>
    <row r="4" spans="2:17" ht="21.75" thickBot="1" x14ac:dyDescent="0.3">
      <c r="B4" s="196" t="str">
        <f>Principal!C6</f>
        <v>&lt;nome do projeto&gt;</v>
      </c>
      <c r="C4" s="197"/>
      <c r="D4" s="197"/>
      <c r="E4" s="198"/>
      <c r="F4" s="199" t="str">
        <f>Principal!C16</f>
        <v>Esforço em mudanças/esforço realizado</v>
      </c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2:17" ht="16.5" thickBot="1" x14ac:dyDescent="0.3">
      <c r="B5" s="39"/>
      <c r="C5" s="39"/>
      <c r="D5" s="39"/>
      <c r="E5" s="83"/>
      <c r="F5" s="83"/>
      <c r="G5" s="39"/>
      <c r="H5" s="39"/>
      <c r="I5" s="39"/>
      <c r="J5" s="39"/>
      <c r="K5" s="39"/>
      <c r="L5" s="39"/>
      <c r="M5" s="39"/>
      <c r="N5" s="39"/>
      <c r="O5" s="43" t="s">
        <v>28</v>
      </c>
      <c r="P5" s="48" t="s">
        <v>29</v>
      </c>
      <c r="Q5" s="44" t="s">
        <v>30</v>
      </c>
    </row>
    <row r="6" spans="2:17" ht="16.5" thickBot="1" x14ac:dyDescent="0.3">
      <c r="B6" s="39"/>
      <c r="C6" s="39"/>
      <c r="D6" s="39"/>
      <c r="E6" s="83"/>
      <c r="F6" s="83"/>
      <c r="G6" s="39"/>
      <c r="H6" s="39"/>
      <c r="I6" s="39"/>
      <c r="J6" s="39"/>
      <c r="K6" s="39"/>
      <c r="L6" s="39"/>
      <c r="M6" s="39"/>
      <c r="N6" s="39"/>
      <c r="O6" s="36"/>
      <c r="P6" s="40"/>
      <c r="Q6" s="37"/>
    </row>
    <row r="7" spans="2:17" ht="60" customHeight="1" thickBot="1" x14ac:dyDescent="0.3">
      <c r="B7" s="42" t="s">
        <v>78</v>
      </c>
      <c r="C7" s="190" t="s">
        <v>198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2:17" x14ac:dyDescent="0.25">
      <c r="B8" s="41" t="s">
        <v>79</v>
      </c>
      <c r="C8" s="193" t="str">
        <f>Principal!C7</f>
        <v>&lt;nome responsáverl&gt;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</row>
    <row r="9" spans="2:17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</row>
    <row r="10" spans="2:17" ht="15.75" thickBot="1" x14ac:dyDescent="0.3">
      <c r="B10" s="38"/>
      <c r="C10" s="38"/>
      <c r="D10" s="38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2:17" ht="16.5" thickBot="1" x14ac:dyDescent="0.3">
      <c r="B11" s="177" t="s">
        <v>70</v>
      </c>
      <c r="C11" s="178"/>
      <c r="D11" s="178"/>
      <c r="E11" s="178"/>
      <c r="F11" s="178"/>
      <c r="G11" s="179"/>
      <c r="H11" s="19"/>
      <c r="I11" s="19"/>
      <c r="J11" s="12"/>
      <c r="K11" s="12"/>
      <c r="L11" s="12"/>
      <c r="M11" s="12"/>
      <c r="N11" s="12"/>
      <c r="O11" s="12"/>
      <c r="P11" s="12"/>
      <c r="Q11" s="12"/>
    </row>
    <row r="12" spans="2:17" ht="15.75" thickBot="1" x14ac:dyDescent="0.3">
      <c r="B12" s="2"/>
      <c r="C12" s="2"/>
      <c r="D12" s="2"/>
      <c r="E12" s="85"/>
      <c r="F12" s="85"/>
      <c r="G12" s="2"/>
      <c r="H12" s="2"/>
      <c r="I12" s="2"/>
      <c r="J12" s="12"/>
      <c r="K12" s="12"/>
      <c r="L12" s="12"/>
      <c r="M12" s="12"/>
      <c r="N12" s="12"/>
      <c r="O12" s="12"/>
      <c r="P12" s="12"/>
      <c r="Q12" s="12"/>
    </row>
    <row r="13" spans="2:17" ht="62.25" customHeight="1" thickBot="1" x14ac:dyDescent="0.3">
      <c r="B13" s="20" t="s">
        <v>98</v>
      </c>
      <c r="C13" s="21" t="s">
        <v>71</v>
      </c>
      <c r="D13" s="22" t="s">
        <v>31</v>
      </c>
      <c r="E13" s="80" t="str">
        <f>Dados!C18</f>
        <v>Esforço total em mudanças (h)</v>
      </c>
      <c r="F13" s="81" t="str">
        <f>Dados!C34</f>
        <v>Esforço total realizado (h) até o momento</v>
      </c>
      <c r="G13" s="20" t="s">
        <v>72</v>
      </c>
      <c r="H13" s="2"/>
      <c r="I13" s="2"/>
      <c r="J13" s="12"/>
      <c r="K13" s="12"/>
      <c r="L13" s="12"/>
      <c r="M13" s="12"/>
      <c r="N13" s="12"/>
      <c r="O13" s="12"/>
      <c r="P13" s="12"/>
      <c r="Q13" s="12"/>
    </row>
    <row r="14" spans="2:17" ht="15.75" thickBot="1" x14ac:dyDescent="0.3">
      <c r="B14" s="23">
        <f>IF('Ind-1'!$B14&gt;1/1/1900,'Ind-1'!$B14,"")</f>
        <v>41387</v>
      </c>
      <c r="C14" s="24" t="str">
        <f>'Ind-1'!C14</f>
        <v>PLANEJAMENTO</v>
      </c>
      <c r="D14" s="45"/>
      <c r="E14" s="98">
        <f>Dados!E18</f>
        <v>0</v>
      </c>
      <c r="F14" s="98">
        <f>Dados!E34</f>
        <v>0</v>
      </c>
      <c r="G14" s="130" t="e">
        <f>E14/F14</f>
        <v>#DIV/0!</v>
      </c>
      <c r="H14" s="2"/>
      <c r="I14" s="2"/>
      <c r="J14" s="12"/>
      <c r="K14" s="12"/>
      <c r="L14" s="12"/>
      <c r="M14" s="12"/>
      <c r="N14" s="12"/>
      <c r="O14" s="12"/>
      <c r="P14" s="12"/>
      <c r="Q14" s="12"/>
    </row>
    <row r="15" spans="2:17" ht="15.75" thickBot="1" x14ac:dyDescent="0.3">
      <c r="B15" s="27">
        <f>IF('Ind-1'!$B15&gt;1/1/1900,'Ind-1'!$B15,"")</f>
        <v>41396</v>
      </c>
      <c r="C15" s="28" t="str">
        <f>'Ind-1'!C15</f>
        <v>CONSTRUÇÃO 1</v>
      </c>
      <c r="D15" s="46"/>
      <c r="E15" s="99">
        <f>Dados!G18</f>
        <v>0</v>
      </c>
      <c r="F15" s="99">
        <f>Dados!G34</f>
        <v>0</v>
      </c>
      <c r="G15" s="130" t="e">
        <f t="shared" ref="G15:G19" si="0">E15/F15</f>
        <v>#DIV/0!</v>
      </c>
      <c r="H15" s="2"/>
      <c r="I15" s="2"/>
      <c r="J15" s="12"/>
      <c r="K15" s="12"/>
      <c r="L15" s="12"/>
      <c r="M15" s="12"/>
      <c r="N15" s="12"/>
      <c r="O15" s="12"/>
      <c r="P15" s="12"/>
      <c r="Q15" s="12"/>
    </row>
    <row r="16" spans="2:17" ht="15.75" thickBot="1" x14ac:dyDescent="0.3">
      <c r="B16" s="27" t="str">
        <f>IF('Ind-1'!$B16&gt;1/1/1900,'Ind-1'!$B16,"")</f>
        <v/>
      </c>
      <c r="C16" s="28" t="str">
        <f>'Ind-1'!C16</f>
        <v>CONSTRUÇÃO 2</v>
      </c>
      <c r="D16" s="46"/>
      <c r="E16" s="99">
        <f>Dados!I18</f>
        <v>0</v>
      </c>
      <c r="F16" s="99">
        <f>Dados!I34</f>
        <v>0</v>
      </c>
      <c r="G16" s="130" t="e">
        <f t="shared" si="0"/>
        <v>#DIV/0!</v>
      </c>
      <c r="H16" s="2"/>
      <c r="I16" s="2"/>
      <c r="J16" s="12"/>
      <c r="K16" s="12"/>
      <c r="L16" s="12"/>
      <c r="M16" s="12"/>
      <c r="N16" s="12"/>
      <c r="O16" s="12"/>
      <c r="P16" s="12"/>
      <c r="Q16" s="12"/>
    </row>
    <row r="17" spans="2:17" ht="15.75" thickBot="1" x14ac:dyDescent="0.3">
      <c r="B17" s="27" t="str">
        <f>IF('Ind-1'!$B17&gt;1/1/1900,'Ind-1'!$B17,"")</f>
        <v/>
      </c>
      <c r="C17" s="28" t="e">
        <f>'Ind-1'!C17</f>
        <v>#REF!</v>
      </c>
      <c r="D17" s="46"/>
      <c r="E17" s="99" t="e">
        <f>Dados!#REF!</f>
        <v>#REF!</v>
      </c>
      <c r="F17" s="99" t="e">
        <f>Dados!#REF!</f>
        <v>#REF!</v>
      </c>
      <c r="G17" s="130" t="e">
        <f t="shared" si="0"/>
        <v>#REF!</v>
      </c>
      <c r="H17" s="2"/>
      <c r="I17" s="2"/>
      <c r="J17" s="12"/>
      <c r="K17" s="12"/>
      <c r="L17" s="12"/>
      <c r="M17" s="12"/>
      <c r="N17" s="12"/>
      <c r="O17" s="12"/>
      <c r="P17" s="12"/>
      <c r="Q17" s="12"/>
    </row>
    <row r="18" spans="2:17" ht="15.75" thickBot="1" x14ac:dyDescent="0.3">
      <c r="B18" s="27" t="str">
        <f>IF('Ind-1'!$B18&gt;1/1/1900,'Ind-1'!$B18,"")</f>
        <v/>
      </c>
      <c r="C18" s="28" t="e">
        <f>'Ind-1'!C18</f>
        <v>#REF!</v>
      </c>
      <c r="D18" s="46"/>
      <c r="E18" s="99" t="e">
        <f>Dados!#REF!</f>
        <v>#REF!</v>
      </c>
      <c r="F18" s="99" t="e">
        <f>Dados!#REF!</f>
        <v>#REF!</v>
      </c>
      <c r="G18" s="130" t="e">
        <f t="shared" si="0"/>
        <v>#REF!</v>
      </c>
      <c r="H18" s="2"/>
      <c r="I18" s="2"/>
      <c r="J18" s="12"/>
      <c r="K18" s="12"/>
      <c r="L18" s="12"/>
      <c r="M18" s="12"/>
      <c r="N18" s="12"/>
      <c r="O18" s="12"/>
      <c r="P18" s="12"/>
      <c r="Q18" s="12"/>
    </row>
    <row r="19" spans="2:17" x14ac:dyDescent="0.25">
      <c r="B19" s="27" t="str">
        <f>IF('Ind-1'!$B19&gt;1/1/1900,'Ind-1'!$B19,"")</f>
        <v/>
      </c>
      <c r="C19" s="28" t="str">
        <f>'Ind-1'!C19</f>
        <v>ENCERRAMENTO</v>
      </c>
      <c r="D19" s="46"/>
      <c r="E19" s="99">
        <f>Dados!K18</f>
        <v>0</v>
      </c>
      <c r="F19" s="99">
        <f>Dados!K34</f>
        <v>0</v>
      </c>
      <c r="G19" s="130" t="e">
        <f t="shared" si="0"/>
        <v>#DIV/0!</v>
      </c>
      <c r="H19" s="2"/>
      <c r="I19" s="2"/>
      <c r="J19" s="12"/>
      <c r="K19" s="12"/>
      <c r="L19" s="12"/>
      <c r="M19" s="12"/>
      <c r="N19" s="12"/>
      <c r="O19" s="12"/>
      <c r="P19" s="12"/>
      <c r="Q19" s="12"/>
    </row>
    <row r="20" spans="2:17" ht="15.75" thickBot="1" x14ac:dyDescent="0.3">
      <c r="B20" s="30"/>
      <c r="C20" s="31"/>
      <c r="D20" s="47"/>
      <c r="E20" s="88"/>
      <c r="F20" s="89"/>
      <c r="G20" s="131"/>
      <c r="H20" s="2"/>
      <c r="I20" s="2"/>
      <c r="J20" s="12"/>
      <c r="K20" s="12"/>
      <c r="L20" s="12"/>
      <c r="M20" s="12"/>
      <c r="N20" s="12"/>
      <c r="O20" s="12"/>
      <c r="P20" s="12"/>
      <c r="Q20" s="12"/>
    </row>
    <row r="21" spans="2:17" x14ac:dyDescent="0.25"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</row>
    <row r="22" spans="2:17" ht="15.75" thickBot="1" x14ac:dyDescent="0.3">
      <c r="B22" s="35"/>
      <c r="C22" s="35"/>
      <c r="D22" s="35"/>
      <c r="E22" s="90"/>
      <c r="F22" s="90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2:17" ht="15.75" thickBot="1" x14ac:dyDescent="0.3">
      <c r="B23" s="181" t="s">
        <v>73</v>
      </c>
      <c r="C23" s="182"/>
      <c r="D23" s="182"/>
      <c r="E23" s="182"/>
      <c r="F23" s="182"/>
      <c r="G23" s="183"/>
      <c r="H23" s="35"/>
      <c r="I23" s="35"/>
      <c r="J23" s="12"/>
      <c r="K23" s="12"/>
      <c r="L23" s="12"/>
      <c r="M23" s="12"/>
      <c r="N23" s="12"/>
      <c r="O23" s="12"/>
      <c r="P23" s="12"/>
      <c r="Q23" s="12"/>
    </row>
    <row r="24" spans="2:17" ht="16.5" thickBot="1" x14ac:dyDescent="0.3">
      <c r="B24" s="184" t="s">
        <v>75</v>
      </c>
      <c r="C24" s="185"/>
      <c r="D24" s="186" t="s">
        <v>76</v>
      </c>
      <c r="E24" s="187"/>
      <c r="F24" s="188" t="s">
        <v>77</v>
      </c>
      <c r="G24" s="189"/>
      <c r="H24" s="35"/>
      <c r="I24" s="35"/>
      <c r="J24" s="12"/>
      <c r="K24" s="12"/>
      <c r="L24" s="12"/>
      <c r="M24" s="12"/>
      <c r="N24" s="12"/>
      <c r="O24" s="12"/>
      <c r="P24" s="12"/>
      <c r="Q24" s="12"/>
    </row>
    <row r="25" spans="2:17" ht="45" customHeight="1" x14ac:dyDescent="0.25">
      <c r="B25" s="206" t="s">
        <v>220</v>
      </c>
      <c r="C25" s="207"/>
      <c r="D25" s="206" t="s">
        <v>101</v>
      </c>
      <c r="E25" s="207"/>
      <c r="F25" s="206" t="s">
        <v>102</v>
      </c>
      <c r="G25" s="207"/>
      <c r="H25" s="35"/>
      <c r="I25" s="35"/>
      <c r="J25" s="12"/>
      <c r="K25" s="12"/>
      <c r="L25" s="12"/>
      <c r="M25" s="12"/>
      <c r="N25" s="12"/>
      <c r="O25" s="12"/>
      <c r="P25" s="12"/>
      <c r="Q25" s="12"/>
    </row>
    <row r="26" spans="2:17" ht="45" customHeight="1" thickBot="1" x14ac:dyDescent="0.3">
      <c r="B26" s="208"/>
      <c r="C26" s="209"/>
      <c r="D26" s="208"/>
      <c r="E26" s="209"/>
      <c r="F26" s="208"/>
      <c r="G26" s="209"/>
      <c r="H26" s="35"/>
      <c r="I26" s="35"/>
      <c r="J26" s="12"/>
      <c r="K26" s="12"/>
      <c r="L26" s="12"/>
      <c r="M26" s="12"/>
      <c r="N26" s="12"/>
      <c r="O26" s="12"/>
      <c r="P26" s="12"/>
      <c r="Q26" s="12"/>
    </row>
    <row r="27" spans="2:17" x14ac:dyDescent="0.25">
      <c r="B27" s="35"/>
      <c r="C27" s="35"/>
      <c r="D27" s="35"/>
      <c r="E27" s="90"/>
      <c r="F27" s="90"/>
      <c r="G27" s="35"/>
      <c r="H27" s="35"/>
      <c r="I27" s="35"/>
      <c r="J27" s="12"/>
      <c r="K27" s="12"/>
      <c r="L27" s="12"/>
      <c r="M27" s="12"/>
      <c r="N27" s="12"/>
      <c r="O27" s="12"/>
      <c r="P27" s="12"/>
      <c r="Q27" s="12"/>
    </row>
    <row r="28" spans="2:17" ht="15.75" thickBot="1" x14ac:dyDescent="0.3">
      <c r="B28" s="35"/>
      <c r="C28" s="35"/>
      <c r="D28" s="35"/>
      <c r="E28" s="90"/>
      <c r="F28" s="90"/>
      <c r="G28" s="35"/>
      <c r="H28" s="35"/>
      <c r="I28" s="35"/>
      <c r="J28" s="12"/>
      <c r="K28" s="12"/>
      <c r="L28" s="12"/>
      <c r="M28" s="12"/>
      <c r="N28" s="12"/>
      <c r="O28" s="12"/>
      <c r="P28" s="12"/>
      <c r="Q28" s="12"/>
    </row>
    <row r="29" spans="2:17" ht="15.75" thickBot="1" x14ac:dyDescent="0.3">
      <c r="B29" s="181" t="s">
        <v>74</v>
      </c>
      <c r="C29" s="182"/>
      <c r="D29" s="182"/>
      <c r="E29" s="182"/>
      <c r="F29" s="182"/>
      <c r="G29" s="182"/>
      <c r="H29" s="182"/>
      <c r="I29" s="182"/>
      <c r="J29" s="183"/>
      <c r="K29" s="12"/>
      <c r="L29" s="12"/>
      <c r="M29" s="12"/>
      <c r="N29" s="12"/>
      <c r="O29" s="12"/>
      <c r="P29" s="12"/>
      <c r="Q29" s="12"/>
    </row>
    <row r="30" spans="2:17" x14ac:dyDescent="0.25">
      <c r="B30" s="163"/>
      <c r="C30" s="164"/>
      <c r="D30" s="164"/>
      <c r="E30" s="164"/>
      <c r="F30" s="164"/>
      <c r="G30" s="164"/>
      <c r="H30" s="164"/>
      <c r="I30" s="164"/>
      <c r="J30" s="165"/>
      <c r="K30" s="12"/>
      <c r="L30" s="12"/>
      <c r="M30" s="12"/>
      <c r="N30" s="12"/>
      <c r="O30" s="12"/>
      <c r="P30" s="12"/>
      <c r="Q30" s="12"/>
    </row>
    <row r="31" spans="2:17" x14ac:dyDescent="0.25">
      <c r="B31" s="166"/>
      <c r="C31" s="167"/>
      <c r="D31" s="167"/>
      <c r="E31" s="167"/>
      <c r="F31" s="167"/>
      <c r="G31" s="167"/>
      <c r="H31" s="167"/>
      <c r="I31" s="167"/>
      <c r="J31" s="168"/>
      <c r="K31" s="2"/>
      <c r="L31" s="2"/>
      <c r="M31" s="2"/>
      <c r="N31" s="2"/>
      <c r="O31" s="2"/>
      <c r="P31" s="2"/>
      <c r="Q31" s="2"/>
    </row>
    <row r="32" spans="2:17" x14ac:dyDescent="0.25">
      <c r="B32" s="166"/>
      <c r="C32" s="167"/>
      <c r="D32" s="167"/>
      <c r="E32" s="167"/>
      <c r="F32" s="167"/>
      <c r="G32" s="167"/>
      <c r="H32" s="167"/>
      <c r="I32" s="167"/>
      <c r="J32" s="168"/>
      <c r="K32" s="2"/>
      <c r="L32" s="2"/>
      <c r="M32" s="2"/>
      <c r="N32" s="2"/>
      <c r="O32" s="2"/>
      <c r="P32" s="2"/>
      <c r="Q32" s="2"/>
    </row>
    <row r="33" spans="2:17" x14ac:dyDescent="0.25">
      <c r="B33" s="166"/>
      <c r="C33" s="167"/>
      <c r="D33" s="167"/>
      <c r="E33" s="167"/>
      <c r="F33" s="167"/>
      <c r="G33" s="167"/>
      <c r="H33" s="167"/>
      <c r="I33" s="167"/>
      <c r="J33" s="168"/>
      <c r="K33" s="2"/>
      <c r="L33" s="2"/>
      <c r="M33" s="2"/>
      <c r="N33" s="2"/>
      <c r="O33" s="2"/>
      <c r="P33" s="2"/>
      <c r="Q33" s="2"/>
    </row>
    <row r="34" spans="2:17" x14ac:dyDescent="0.25">
      <c r="B34" s="166"/>
      <c r="C34" s="167"/>
      <c r="D34" s="167"/>
      <c r="E34" s="167"/>
      <c r="F34" s="167"/>
      <c r="G34" s="167"/>
      <c r="H34" s="167"/>
      <c r="I34" s="167"/>
      <c r="J34" s="168"/>
      <c r="K34" s="2"/>
      <c r="L34" s="2"/>
      <c r="M34" s="2"/>
      <c r="N34" s="2"/>
      <c r="O34" s="2"/>
      <c r="P34" s="2"/>
      <c r="Q34" s="2"/>
    </row>
    <row r="35" spans="2:17" x14ac:dyDescent="0.25">
      <c r="B35" s="166"/>
      <c r="C35" s="167"/>
      <c r="D35" s="167"/>
      <c r="E35" s="167"/>
      <c r="F35" s="167"/>
      <c r="G35" s="167"/>
      <c r="H35" s="167"/>
      <c r="I35" s="167"/>
      <c r="J35" s="168"/>
      <c r="K35" s="2"/>
      <c r="L35" s="2"/>
      <c r="M35" s="2"/>
      <c r="N35" s="2"/>
      <c r="O35" s="2"/>
      <c r="P35" s="2"/>
      <c r="Q35" s="2"/>
    </row>
    <row r="36" spans="2:17" ht="15.75" thickBot="1" x14ac:dyDescent="0.3">
      <c r="B36" s="169"/>
      <c r="C36" s="170"/>
      <c r="D36" s="170"/>
      <c r="E36" s="170"/>
      <c r="F36" s="170"/>
      <c r="G36" s="170"/>
      <c r="H36" s="170"/>
      <c r="I36" s="170"/>
      <c r="J36" s="171"/>
      <c r="K36" s="2"/>
      <c r="L36" s="2"/>
      <c r="M36" s="2"/>
      <c r="N36" s="2"/>
      <c r="O36" s="2"/>
      <c r="P36" s="2"/>
      <c r="Q36" s="2"/>
    </row>
    <row r="37" spans="2:17" x14ac:dyDescent="0.25">
      <c r="B37" s="35"/>
      <c r="C37" s="35"/>
      <c r="D37" s="35"/>
      <c r="E37" s="90"/>
      <c r="F37" s="90"/>
      <c r="G37" s="35"/>
      <c r="H37" s="35"/>
      <c r="I37" s="35"/>
      <c r="J37" s="2"/>
      <c r="K37" s="2"/>
      <c r="L37" s="2"/>
      <c r="M37" s="2"/>
      <c r="N37" s="2"/>
      <c r="O37" s="2"/>
      <c r="P37" s="2"/>
      <c r="Q37" s="2"/>
    </row>
    <row r="38" spans="2:17" x14ac:dyDescent="0.25">
      <c r="B38" s="35"/>
      <c r="C38" s="35"/>
      <c r="D38" s="35"/>
      <c r="E38" s="90"/>
      <c r="F38" s="90"/>
      <c r="G38" s="35"/>
      <c r="H38" s="35"/>
      <c r="I38" s="35"/>
      <c r="J38" s="2"/>
      <c r="K38" s="2"/>
      <c r="L38" s="2"/>
      <c r="M38" s="2"/>
      <c r="N38" s="2"/>
      <c r="O38" s="2"/>
      <c r="P38" s="2"/>
      <c r="Q38" s="2"/>
    </row>
  </sheetData>
  <mergeCells count="16">
    <mergeCell ref="B11:G11"/>
    <mergeCell ref="B4:E4"/>
    <mergeCell ref="F4:Q4"/>
    <mergeCell ref="C7:Q7"/>
    <mergeCell ref="C8:Q8"/>
    <mergeCell ref="B9:Q9"/>
    <mergeCell ref="B29:J29"/>
    <mergeCell ref="B30:J36"/>
    <mergeCell ref="B21:Q21"/>
    <mergeCell ref="B23:G23"/>
    <mergeCell ref="B24:C24"/>
    <mergeCell ref="D24:E24"/>
    <mergeCell ref="F24:G24"/>
    <mergeCell ref="B25:C26"/>
    <mergeCell ref="D25:E26"/>
    <mergeCell ref="F25:G26"/>
  </mergeCells>
  <conditionalFormatting sqref="G14:G20">
    <cfRule type="cellIs" dxfId="20" priority="1" operator="greaterThan">
      <formula>0.15</formula>
    </cfRule>
    <cfRule type="cellIs" dxfId="19" priority="2" operator="between">
      <formula>0.11</formula>
      <formula>0.15</formula>
    </cfRule>
    <cfRule type="cellIs" dxfId="18" priority="3" operator="lessThanOrEqual">
      <formula>0.1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Principal</vt:lpstr>
      <vt:lpstr>Interpretação</vt:lpstr>
      <vt:lpstr>Dados</vt:lpstr>
      <vt:lpstr>Ind-1</vt:lpstr>
      <vt:lpstr>Ind-2</vt:lpstr>
      <vt:lpstr>Ind-3</vt:lpstr>
      <vt:lpstr>Ind-4</vt:lpstr>
      <vt:lpstr>Ind-5</vt:lpstr>
      <vt:lpstr>Ind-6</vt:lpstr>
      <vt:lpstr>Ind-7</vt:lpstr>
      <vt:lpstr>Ind-8</vt:lpstr>
      <vt:lpstr>Ind-9</vt:lpstr>
      <vt:lpstr>Ind-10</vt:lpstr>
      <vt:lpstr>Ind-11</vt:lpstr>
      <vt:lpstr>Ind-12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Ciampi de Mattos Roque</dc:creator>
  <cp:lastModifiedBy>Tamires Faria</cp:lastModifiedBy>
  <dcterms:created xsi:type="dcterms:W3CDTF">2012-12-14T11:49:44Z</dcterms:created>
  <dcterms:modified xsi:type="dcterms:W3CDTF">2013-06-03T19:40:33Z</dcterms:modified>
</cp:coreProperties>
</file>